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220\"/>
    </mc:Choice>
  </mc:AlternateContent>
  <xr:revisionPtr revIDLastSave="0" documentId="13_ncr:1_{D02FEA84-90D9-4380-B96A-9591CF510CA8}" xr6:coauthVersionLast="36" xr6:coauthVersionMax="36" xr10:uidLastSave="{00000000-0000-0000-0000-000000000000}"/>
  <bookViews>
    <workbookView xWindow="0" yWindow="0" windowWidth="28800" windowHeight="12075" tabRatio="761" xr2:uid="{00000000-000D-0000-FFFF-FFFF00000000}"/>
  </bookViews>
  <sheets>
    <sheet name="Rekapitulace stavby" sheetId="1" r:id="rId1"/>
    <sheet name="01 - Založení intenzivní ..." sheetId="2" r:id="rId2"/>
    <sheet name="02 - Založení extenzivní ..." sheetId="3" r:id="rId3"/>
    <sheet name="03 - Výsadba nových strom..." sheetId="4" r:id="rId4"/>
    <sheet name="04 - Výsadba nových alejo..." sheetId="5" r:id="rId5"/>
    <sheet name="05 - Následná rozvojová péče" sheetId="6" r:id="rId6"/>
    <sheet name="Pokyny pro vyplnění" sheetId="7" r:id="rId7"/>
  </sheets>
  <definedNames>
    <definedName name="_xlnm._FilterDatabase" localSheetId="1" hidden="1">'01 - Založení intenzivní ...'!$C$98:$K$215</definedName>
    <definedName name="_xlnm._FilterDatabase" localSheetId="2" hidden="1">'02 - Založení extenzivní ...'!$C$95:$K$157</definedName>
    <definedName name="_xlnm._FilterDatabase" localSheetId="3" hidden="1">'03 - Výsadba nových strom...'!$C$95:$K$182</definedName>
    <definedName name="_xlnm._FilterDatabase" localSheetId="4" hidden="1">'04 - Výsadba nových alejo...'!$C$92:$K$245</definedName>
    <definedName name="_xlnm._FilterDatabase" localSheetId="5" hidden="1">'05 - Následná rozvojová péče'!$C$94:$K$270</definedName>
    <definedName name="_xlnm.Print_Titles" localSheetId="1">'01 - Založení intenzivní ...'!$98:$98</definedName>
    <definedName name="_xlnm.Print_Titles" localSheetId="2">'02 - Založení extenzivní ...'!$95:$95</definedName>
    <definedName name="_xlnm.Print_Titles" localSheetId="3">'03 - Výsadba nových strom...'!$95:$95</definedName>
    <definedName name="_xlnm.Print_Titles" localSheetId="4">'04 - Výsadba nových alejo...'!$92:$92</definedName>
    <definedName name="_xlnm.Print_Titles" localSheetId="5">'05 - Následná rozvojová péče'!$94:$94</definedName>
    <definedName name="_xlnm.Print_Titles" localSheetId="0">'Rekapitulace stavby'!$52:$52</definedName>
    <definedName name="_xlnm.Print_Area" localSheetId="1">'01 - Založení intenzivní ...'!$C$4:$J$41,'01 - Založení intenzivní ...'!$C$47:$J$78,'01 - Založení intenzivní ...'!$C$84:$K$215</definedName>
    <definedName name="_xlnm.Print_Area" localSheetId="2">'02 - Založení extenzivní ...'!$C$4:$J$41,'02 - Založení extenzivní ...'!$C$47:$J$75,'02 - Založení extenzivní ...'!$C$81:$K$157</definedName>
    <definedName name="_xlnm.Print_Area" localSheetId="3">'03 - Výsadba nových strom...'!$C$4:$J$41,'03 - Výsadba nových strom...'!$C$47:$J$75,'03 - Výsadba nových strom...'!$C$81:$K$182</definedName>
    <definedName name="_xlnm.Print_Area" localSheetId="4">'04 - Výsadba nových alejo...'!$C$4:$J$41,'04 - Výsadba nových alejo...'!$C$47:$J$72,'04 - Výsadba nových alejo...'!$C$78:$K$245</definedName>
    <definedName name="_xlnm.Print_Area" localSheetId="5">'05 - Následná rozvojová péče'!$C$4:$J$41,'05 - Následná rozvojová péče'!$C$47:$J$74,'05 - Následná rozvojová péče'!$C$80:$K$270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stavby'!$C$42:$AQ$61</definedName>
  </definedNames>
  <calcPr calcId="191029"/>
</workbook>
</file>

<file path=xl/calcChain.xml><?xml version="1.0" encoding="utf-8"?>
<calcChain xmlns="http://schemas.openxmlformats.org/spreadsheetml/2006/main">
  <c r="J39" i="6" l="1"/>
  <c r="J38" i="6"/>
  <c r="AY60" i="1"/>
  <c r="J37" i="6"/>
  <c r="AX60" i="1"/>
  <c r="BI266" i="6"/>
  <c r="BH266" i="6"/>
  <c r="BG266" i="6"/>
  <c r="BF266" i="6"/>
  <c r="T266" i="6"/>
  <c r="T265" i="6"/>
  <c r="T264" i="6"/>
  <c r="R266" i="6"/>
  <c r="R265" i="6" s="1"/>
  <c r="R264" i="6" s="1"/>
  <c r="P266" i="6"/>
  <c r="P265" i="6" s="1"/>
  <c r="P264" i="6" s="1"/>
  <c r="BK266" i="6"/>
  <c r="BK265" i="6" s="1"/>
  <c r="J266" i="6"/>
  <c r="BE266" i="6" s="1"/>
  <c r="BI263" i="6"/>
  <c r="BH263" i="6"/>
  <c r="BG263" i="6"/>
  <c r="BF263" i="6"/>
  <c r="T263" i="6"/>
  <c r="T261" i="6" s="1"/>
  <c r="R263" i="6"/>
  <c r="R261" i="6" s="1"/>
  <c r="P263" i="6"/>
  <c r="BK263" i="6"/>
  <c r="J263" i="6"/>
  <c r="BE263" i="6"/>
  <c r="BI262" i="6"/>
  <c r="BH262" i="6"/>
  <c r="BG262" i="6"/>
  <c r="BF262" i="6"/>
  <c r="T262" i="6"/>
  <c r="R262" i="6"/>
  <c r="P262" i="6"/>
  <c r="P261" i="6"/>
  <c r="BK262" i="6"/>
  <c r="BK261" i="6"/>
  <c r="J261" i="6" s="1"/>
  <c r="J71" i="6" s="1"/>
  <c r="J262" i="6"/>
  <c r="BE262" i="6"/>
  <c r="BI259" i="6"/>
  <c r="BH259" i="6"/>
  <c r="BG259" i="6"/>
  <c r="BF259" i="6"/>
  <c r="T259" i="6"/>
  <c r="R259" i="6"/>
  <c r="P259" i="6"/>
  <c r="BK259" i="6"/>
  <c r="J259" i="6"/>
  <c r="BE259" i="6"/>
  <c r="BI257" i="6"/>
  <c r="BH257" i="6"/>
  <c r="BG257" i="6"/>
  <c r="BF257" i="6"/>
  <c r="T257" i="6"/>
  <c r="R257" i="6"/>
  <c r="P257" i="6"/>
  <c r="P253" i="6" s="1"/>
  <c r="BK257" i="6"/>
  <c r="J257" i="6"/>
  <c r="BE257" i="6"/>
  <c r="BI254" i="6"/>
  <c r="BH254" i="6"/>
  <c r="BG254" i="6"/>
  <c r="BF254" i="6"/>
  <c r="T254" i="6"/>
  <c r="T253" i="6"/>
  <c r="R254" i="6"/>
  <c r="R253" i="6"/>
  <c r="P254" i="6"/>
  <c r="BK254" i="6"/>
  <c r="BK253" i="6"/>
  <c r="J253" i="6" s="1"/>
  <c r="J70" i="6" s="1"/>
  <c r="J254" i="6"/>
  <c r="BE254" i="6"/>
  <c r="BI249" i="6"/>
  <c r="BH249" i="6"/>
  <c r="BG249" i="6"/>
  <c r="BF249" i="6"/>
  <c r="T249" i="6"/>
  <c r="R249" i="6"/>
  <c r="P249" i="6"/>
  <c r="BK249" i="6"/>
  <c r="J249" i="6"/>
  <c r="BE249" i="6"/>
  <c r="BI244" i="6"/>
  <c r="BH244" i="6"/>
  <c r="BG244" i="6"/>
  <c r="BF244" i="6"/>
  <c r="T244" i="6"/>
  <c r="R244" i="6"/>
  <c r="P244" i="6"/>
  <c r="BK244" i="6"/>
  <c r="J244" i="6"/>
  <c r="BE244" i="6"/>
  <c r="BI240" i="6"/>
  <c r="BH240" i="6"/>
  <c r="BG240" i="6"/>
  <c r="BF240" i="6"/>
  <c r="T240" i="6"/>
  <c r="R240" i="6"/>
  <c r="P240" i="6"/>
  <c r="BK240" i="6"/>
  <c r="J240" i="6"/>
  <c r="BE240" i="6"/>
  <c r="BI238" i="6"/>
  <c r="BH238" i="6"/>
  <c r="BG238" i="6"/>
  <c r="BF238" i="6"/>
  <c r="T238" i="6"/>
  <c r="R238" i="6"/>
  <c r="P238" i="6"/>
  <c r="BK238" i="6"/>
  <c r="J238" i="6"/>
  <c r="BE238" i="6" s="1"/>
  <c r="BI233" i="6"/>
  <c r="BH233" i="6"/>
  <c r="BG233" i="6"/>
  <c r="BF233" i="6"/>
  <c r="T233" i="6"/>
  <c r="R233" i="6"/>
  <c r="P233" i="6"/>
  <c r="BK233" i="6"/>
  <c r="J233" i="6"/>
  <c r="BE233" i="6"/>
  <c r="BI228" i="6"/>
  <c r="BH228" i="6"/>
  <c r="BG228" i="6"/>
  <c r="BF228" i="6"/>
  <c r="T228" i="6"/>
  <c r="R228" i="6"/>
  <c r="P228" i="6"/>
  <c r="BK228" i="6"/>
  <c r="J228" i="6"/>
  <c r="BE228" i="6"/>
  <c r="BI224" i="6"/>
  <c r="BH224" i="6"/>
  <c r="BG224" i="6"/>
  <c r="BF224" i="6"/>
  <c r="T224" i="6"/>
  <c r="R224" i="6"/>
  <c r="P224" i="6"/>
  <c r="BK224" i="6"/>
  <c r="J224" i="6"/>
  <c r="BE224" i="6"/>
  <c r="BI219" i="6"/>
  <c r="BH219" i="6"/>
  <c r="BG219" i="6"/>
  <c r="BF219" i="6"/>
  <c r="T219" i="6"/>
  <c r="R219" i="6"/>
  <c r="P219" i="6"/>
  <c r="BK219" i="6"/>
  <c r="J219" i="6"/>
  <c r="BE219" i="6"/>
  <c r="BI214" i="6"/>
  <c r="BH214" i="6"/>
  <c r="BG214" i="6"/>
  <c r="BF214" i="6"/>
  <c r="T214" i="6"/>
  <c r="R214" i="6"/>
  <c r="P214" i="6"/>
  <c r="BK214" i="6"/>
  <c r="J214" i="6"/>
  <c r="BE214" i="6"/>
  <c r="BI210" i="6"/>
  <c r="BH210" i="6"/>
  <c r="BG210" i="6"/>
  <c r="BF210" i="6"/>
  <c r="T210" i="6"/>
  <c r="R210" i="6"/>
  <c r="P210" i="6"/>
  <c r="BK210" i="6"/>
  <c r="J210" i="6"/>
  <c r="BE210" i="6"/>
  <c r="BI208" i="6"/>
  <c r="BH208" i="6"/>
  <c r="BG208" i="6"/>
  <c r="BF208" i="6"/>
  <c r="T208" i="6"/>
  <c r="R208" i="6"/>
  <c r="P208" i="6"/>
  <c r="BK208" i="6"/>
  <c r="J208" i="6"/>
  <c r="BE208" i="6"/>
  <c r="BI206" i="6"/>
  <c r="BH206" i="6"/>
  <c r="BG206" i="6"/>
  <c r="BF206" i="6"/>
  <c r="T206" i="6"/>
  <c r="R206" i="6"/>
  <c r="P206" i="6"/>
  <c r="BK206" i="6"/>
  <c r="J206" i="6"/>
  <c r="BE206" i="6"/>
  <c r="BI204" i="6"/>
  <c r="BH204" i="6"/>
  <c r="BG204" i="6"/>
  <c r="BF204" i="6"/>
  <c r="T204" i="6"/>
  <c r="R204" i="6"/>
  <c r="P204" i="6"/>
  <c r="P195" i="6" s="1"/>
  <c r="BK204" i="6"/>
  <c r="J204" i="6"/>
  <c r="BE204" i="6"/>
  <c r="BI200" i="6"/>
  <c r="BH200" i="6"/>
  <c r="BG200" i="6"/>
  <c r="BF200" i="6"/>
  <c r="T200" i="6"/>
  <c r="T195" i="6" s="1"/>
  <c r="R200" i="6"/>
  <c r="R195" i="6" s="1"/>
  <c r="P200" i="6"/>
  <c r="BK200" i="6"/>
  <c r="J200" i="6"/>
  <c r="BE200" i="6"/>
  <c r="BI196" i="6"/>
  <c r="BH196" i="6"/>
  <c r="BG196" i="6"/>
  <c r="BF196" i="6"/>
  <c r="T196" i="6"/>
  <c r="R196" i="6"/>
  <c r="P196" i="6"/>
  <c r="BK196" i="6"/>
  <c r="BK195" i="6" s="1"/>
  <c r="J195" i="6" s="1"/>
  <c r="J69" i="6" s="1"/>
  <c r="J196" i="6"/>
  <c r="BE196" i="6"/>
  <c r="BI190" i="6"/>
  <c r="BH190" i="6"/>
  <c r="BG190" i="6"/>
  <c r="BF190" i="6"/>
  <c r="T190" i="6"/>
  <c r="R190" i="6"/>
  <c r="P190" i="6"/>
  <c r="BK190" i="6"/>
  <c r="J190" i="6"/>
  <c r="BE190" i="6"/>
  <c r="BI186" i="6"/>
  <c r="BH186" i="6"/>
  <c r="BG186" i="6"/>
  <c r="BF186" i="6"/>
  <c r="T186" i="6"/>
  <c r="R186" i="6"/>
  <c r="P186" i="6"/>
  <c r="BK186" i="6"/>
  <c r="J186" i="6"/>
  <c r="BE186" i="6" s="1"/>
  <c r="BI181" i="6"/>
  <c r="BH181" i="6"/>
  <c r="BG181" i="6"/>
  <c r="BF181" i="6"/>
  <c r="T181" i="6"/>
  <c r="R181" i="6"/>
  <c r="R174" i="6" s="1"/>
  <c r="P181" i="6"/>
  <c r="P174" i="6" s="1"/>
  <c r="BK181" i="6"/>
  <c r="BK174" i="6" s="1"/>
  <c r="J181" i="6"/>
  <c r="BE181" i="6"/>
  <c r="BI175" i="6"/>
  <c r="BH175" i="6"/>
  <c r="BG175" i="6"/>
  <c r="BF175" i="6"/>
  <c r="T175" i="6"/>
  <c r="T174" i="6"/>
  <c r="R175" i="6"/>
  <c r="P175" i="6"/>
  <c r="BK175" i="6"/>
  <c r="J174" i="6"/>
  <c r="J68" i="6" s="1"/>
  <c r="J175" i="6"/>
  <c r="BE175" i="6" s="1"/>
  <c r="BI169" i="6"/>
  <c r="BH169" i="6"/>
  <c r="BG169" i="6"/>
  <c r="BF169" i="6"/>
  <c r="T169" i="6"/>
  <c r="T150" i="6" s="1"/>
  <c r="R169" i="6"/>
  <c r="P169" i="6"/>
  <c r="BK169" i="6"/>
  <c r="J169" i="6"/>
  <c r="BE169" i="6"/>
  <c r="BI163" i="6"/>
  <c r="BH163" i="6"/>
  <c r="BG163" i="6"/>
  <c r="BF163" i="6"/>
  <c r="T163" i="6"/>
  <c r="R163" i="6"/>
  <c r="P163" i="6"/>
  <c r="BK163" i="6"/>
  <c r="J163" i="6"/>
  <c r="BE163" i="6"/>
  <c r="BI157" i="6"/>
  <c r="BH157" i="6"/>
  <c r="BG157" i="6"/>
  <c r="BF157" i="6"/>
  <c r="T157" i="6"/>
  <c r="R157" i="6"/>
  <c r="P157" i="6"/>
  <c r="BK157" i="6"/>
  <c r="BK150" i="6" s="1"/>
  <c r="J150" i="6" s="1"/>
  <c r="J67" i="6" s="1"/>
  <c r="J157" i="6"/>
  <c r="BE157" i="6"/>
  <c r="BI151" i="6"/>
  <c r="BH151" i="6"/>
  <c r="BG151" i="6"/>
  <c r="BF151" i="6"/>
  <c r="T151" i="6"/>
  <c r="R151" i="6"/>
  <c r="R150" i="6" s="1"/>
  <c r="P151" i="6"/>
  <c r="P150" i="6" s="1"/>
  <c r="BK151" i="6"/>
  <c r="J151" i="6"/>
  <c r="BE151" i="6"/>
  <c r="BI145" i="6"/>
  <c r="BH145" i="6"/>
  <c r="BG145" i="6"/>
  <c r="BF145" i="6"/>
  <c r="T145" i="6"/>
  <c r="R145" i="6"/>
  <c r="P145" i="6"/>
  <c r="BK145" i="6"/>
  <c r="J145" i="6"/>
  <c r="BE145" i="6"/>
  <c r="BI141" i="6"/>
  <c r="BH141" i="6"/>
  <c r="BG141" i="6"/>
  <c r="BF141" i="6"/>
  <c r="T141" i="6"/>
  <c r="R141" i="6"/>
  <c r="P141" i="6"/>
  <c r="BK141" i="6"/>
  <c r="J141" i="6"/>
  <c r="BE141" i="6"/>
  <c r="BI136" i="6"/>
  <c r="BH136" i="6"/>
  <c r="BG136" i="6"/>
  <c r="BF136" i="6"/>
  <c r="T136" i="6"/>
  <c r="R136" i="6"/>
  <c r="P136" i="6"/>
  <c r="BK136" i="6"/>
  <c r="J136" i="6"/>
  <c r="BE136" i="6"/>
  <c r="BI131" i="6"/>
  <c r="BH131" i="6"/>
  <c r="BG131" i="6"/>
  <c r="BF131" i="6"/>
  <c r="T131" i="6"/>
  <c r="R131" i="6"/>
  <c r="P131" i="6"/>
  <c r="BK131" i="6"/>
  <c r="J131" i="6"/>
  <c r="BE131" i="6"/>
  <c r="BI127" i="6"/>
  <c r="BH127" i="6"/>
  <c r="BG127" i="6"/>
  <c r="BF127" i="6"/>
  <c r="T127" i="6"/>
  <c r="R127" i="6"/>
  <c r="P127" i="6"/>
  <c r="BK127" i="6"/>
  <c r="J127" i="6"/>
  <c r="BE127" i="6"/>
  <c r="BI122" i="6"/>
  <c r="BH122" i="6"/>
  <c r="BG122" i="6"/>
  <c r="BF122" i="6"/>
  <c r="T122" i="6"/>
  <c r="R122" i="6"/>
  <c r="P122" i="6"/>
  <c r="BK122" i="6"/>
  <c r="J122" i="6"/>
  <c r="BE122" i="6"/>
  <c r="BI117" i="6"/>
  <c r="BH117" i="6"/>
  <c r="BG117" i="6"/>
  <c r="BF117" i="6"/>
  <c r="T117" i="6"/>
  <c r="R117" i="6"/>
  <c r="P117" i="6"/>
  <c r="BK117" i="6"/>
  <c r="J117" i="6"/>
  <c r="BE117" i="6"/>
  <c r="BI115" i="6"/>
  <c r="BH115" i="6"/>
  <c r="BG115" i="6"/>
  <c r="BF115" i="6"/>
  <c r="T115" i="6"/>
  <c r="R115" i="6"/>
  <c r="P115" i="6"/>
  <c r="BK115" i="6"/>
  <c r="J115" i="6"/>
  <c r="BE115" i="6"/>
  <c r="BI113" i="6"/>
  <c r="BH113" i="6"/>
  <c r="BG113" i="6"/>
  <c r="BF113" i="6"/>
  <c r="T113" i="6"/>
  <c r="R113" i="6"/>
  <c r="P113" i="6"/>
  <c r="BK113" i="6"/>
  <c r="J113" i="6"/>
  <c r="BE113" i="6" s="1"/>
  <c r="BI111" i="6"/>
  <c r="BH111" i="6"/>
  <c r="BG111" i="6"/>
  <c r="BF111" i="6"/>
  <c r="T111" i="6"/>
  <c r="R111" i="6"/>
  <c r="P111" i="6"/>
  <c r="BK111" i="6"/>
  <c r="J111" i="6"/>
  <c r="BE111" i="6"/>
  <c r="BI107" i="6"/>
  <c r="BH107" i="6"/>
  <c r="BG107" i="6"/>
  <c r="BF107" i="6"/>
  <c r="T107" i="6"/>
  <c r="R107" i="6"/>
  <c r="P107" i="6"/>
  <c r="BK107" i="6"/>
  <c r="J107" i="6"/>
  <c r="BE107" i="6"/>
  <c r="BI103" i="6"/>
  <c r="F39" i="6" s="1"/>
  <c r="BD60" i="1" s="1"/>
  <c r="BH103" i="6"/>
  <c r="BG103" i="6"/>
  <c r="BF103" i="6"/>
  <c r="T103" i="6"/>
  <c r="R103" i="6"/>
  <c r="P103" i="6"/>
  <c r="BK103" i="6"/>
  <c r="J103" i="6"/>
  <c r="BE103" i="6" s="1"/>
  <c r="BI99" i="6"/>
  <c r="BH99" i="6"/>
  <c r="BG99" i="6"/>
  <c r="F37" i="6" s="1"/>
  <c r="BB60" i="1" s="1"/>
  <c r="BF99" i="6"/>
  <c r="T99" i="6"/>
  <c r="T98" i="6"/>
  <c r="T97" i="6" s="1"/>
  <c r="T96" i="6" s="1"/>
  <c r="T95" i="6" s="1"/>
  <c r="R99" i="6"/>
  <c r="R98" i="6" s="1"/>
  <c r="P99" i="6"/>
  <c r="P98" i="6" s="1"/>
  <c r="BK99" i="6"/>
  <c r="BK98" i="6"/>
  <c r="J99" i="6"/>
  <c r="BE99" i="6"/>
  <c r="J92" i="6"/>
  <c r="J91" i="6"/>
  <c r="F89" i="6"/>
  <c r="E87" i="6"/>
  <c r="J59" i="6"/>
  <c r="J58" i="6"/>
  <c r="F56" i="6"/>
  <c r="E54" i="6"/>
  <c r="J20" i="6"/>
  <c r="E20" i="6"/>
  <c r="F92" i="6"/>
  <c r="F59" i="6"/>
  <c r="J19" i="6"/>
  <c r="J17" i="6"/>
  <c r="E17" i="6"/>
  <c r="F58" i="6" s="1"/>
  <c r="F91" i="6"/>
  <c r="J16" i="6"/>
  <c r="J14" i="6"/>
  <c r="J56" i="6" s="1"/>
  <c r="E7" i="6"/>
  <c r="E83" i="6"/>
  <c r="E50" i="6"/>
  <c r="J39" i="5"/>
  <c r="J38" i="5"/>
  <c r="AY59" i="1"/>
  <c r="J37" i="5"/>
  <c r="AX59" i="1" s="1"/>
  <c r="BI244" i="5"/>
  <c r="BH244" i="5"/>
  <c r="BG244" i="5"/>
  <c r="BF244" i="5"/>
  <c r="T244" i="5"/>
  <c r="T243" i="5"/>
  <c r="T242" i="5" s="1"/>
  <c r="R244" i="5"/>
  <c r="R243" i="5"/>
  <c r="R242" i="5"/>
  <c r="P244" i="5"/>
  <c r="P243" i="5" s="1"/>
  <c r="P242" i="5" s="1"/>
  <c r="BK244" i="5"/>
  <c r="BK243" i="5" s="1"/>
  <c r="J244" i="5"/>
  <c r="BE244" i="5" s="1"/>
  <c r="BI241" i="5"/>
  <c r="BH241" i="5"/>
  <c r="BG241" i="5"/>
  <c r="BF241" i="5"/>
  <c r="T241" i="5"/>
  <c r="R241" i="5"/>
  <c r="P241" i="5"/>
  <c r="P239" i="5" s="1"/>
  <c r="BK241" i="5"/>
  <c r="J241" i="5"/>
  <c r="BE241" i="5" s="1"/>
  <c r="BI240" i="5"/>
  <c r="BH240" i="5"/>
  <c r="BG240" i="5"/>
  <c r="BF240" i="5"/>
  <c r="T240" i="5"/>
  <c r="T239" i="5"/>
  <c r="R240" i="5"/>
  <c r="R239" i="5" s="1"/>
  <c r="P240" i="5"/>
  <c r="BK240" i="5"/>
  <c r="BK239" i="5" s="1"/>
  <c r="J239" i="5" s="1"/>
  <c r="J69" i="5" s="1"/>
  <c r="J240" i="5"/>
  <c r="BE240" i="5" s="1"/>
  <c r="BI237" i="5"/>
  <c r="BH237" i="5"/>
  <c r="BG237" i="5"/>
  <c r="BF237" i="5"/>
  <c r="T237" i="5"/>
  <c r="R237" i="5"/>
  <c r="P237" i="5"/>
  <c r="BK237" i="5"/>
  <c r="J237" i="5"/>
  <c r="BE237" i="5"/>
  <c r="BI235" i="5"/>
  <c r="BH235" i="5"/>
  <c r="BG235" i="5"/>
  <c r="BF235" i="5"/>
  <c r="T235" i="5"/>
  <c r="T231" i="5" s="1"/>
  <c r="R235" i="5"/>
  <c r="P235" i="5"/>
  <c r="BK235" i="5"/>
  <c r="J235" i="5"/>
  <c r="BE235" i="5" s="1"/>
  <c r="BI232" i="5"/>
  <c r="BH232" i="5"/>
  <c r="BG232" i="5"/>
  <c r="BF232" i="5"/>
  <c r="T232" i="5"/>
  <c r="R232" i="5"/>
  <c r="P232" i="5"/>
  <c r="P231" i="5"/>
  <c r="BK232" i="5"/>
  <c r="BK231" i="5" s="1"/>
  <c r="J231" i="5" s="1"/>
  <c r="J68" i="5" s="1"/>
  <c r="J232" i="5"/>
  <c r="BE232" i="5"/>
  <c r="BI229" i="5"/>
  <c r="BH229" i="5"/>
  <c r="BG229" i="5"/>
  <c r="BF229" i="5"/>
  <c r="T229" i="5"/>
  <c r="R229" i="5"/>
  <c r="P229" i="5"/>
  <c r="BK229" i="5"/>
  <c r="J229" i="5"/>
  <c r="BE229" i="5"/>
  <c r="BI227" i="5"/>
  <c r="BH227" i="5"/>
  <c r="BG227" i="5"/>
  <c r="BF227" i="5"/>
  <c r="T227" i="5"/>
  <c r="R227" i="5"/>
  <c r="P227" i="5"/>
  <c r="BK227" i="5"/>
  <c r="J227" i="5"/>
  <c r="BE227" i="5" s="1"/>
  <c r="BI220" i="5"/>
  <c r="BH220" i="5"/>
  <c r="BG220" i="5"/>
  <c r="BF220" i="5"/>
  <c r="T220" i="5"/>
  <c r="R220" i="5"/>
  <c r="P220" i="5"/>
  <c r="BK220" i="5"/>
  <c r="J220" i="5"/>
  <c r="BE220" i="5"/>
  <c r="BI216" i="5"/>
  <c r="BH216" i="5"/>
  <c r="BG216" i="5"/>
  <c r="BF216" i="5"/>
  <c r="T216" i="5"/>
  <c r="R216" i="5"/>
  <c r="P216" i="5"/>
  <c r="BK216" i="5"/>
  <c r="J216" i="5"/>
  <c r="BE216" i="5" s="1"/>
  <c r="BI212" i="5"/>
  <c r="BH212" i="5"/>
  <c r="BG212" i="5"/>
  <c r="BF212" i="5"/>
  <c r="T212" i="5"/>
  <c r="R212" i="5"/>
  <c r="P212" i="5"/>
  <c r="BK212" i="5"/>
  <c r="J212" i="5"/>
  <c r="BE212" i="5"/>
  <c r="BI211" i="5"/>
  <c r="BH211" i="5"/>
  <c r="BG211" i="5"/>
  <c r="BF211" i="5"/>
  <c r="T211" i="5"/>
  <c r="R211" i="5"/>
  <c r="P211" i="5"/>
  <c r="BK211" i="5"/>
  <c r="J211" i="5"/>
  <c r="BE211" i="5" s="1"/>
  <c r="BI210" i="5"/>
  <c r="BH210" i="5"/>
  <c r="BG210" i="5"/>
  <c r="BF210" i="5"/>
  <c r="T210" i="5"/>
  <c r="R210" i="5"/>
  <c r="P210" i="5"/>
  <c r="BK210" i="5"/>
  <c r="J210" i="5"/>
  <c r="BE210" i="5"/>
  <c r="BI209" i="5"/>
  <c r="BH209" i="5"/>
  <c r="BG209" i="5"/>
  <c r="BF209" i="5"/>
  <c r="T209" i="5"/>
  <c r="R209" i="5"/>
  <c r="P209" i="5"/>
  <c r="BK209" i="5"/>
  <c r="J209" i="5"/>
  <c r="BE209" i="5" s="1"/>
  <c r="BI205" i="5"/>
  <c r="BH205" i="5"/>
  <c r="BG205" i="5"/>
  <c r="BF205" i="5"/>
  <c r="T205" i="5"/>
  <c r="R205" i="5"/>
  <c r="P205" i="5"/>
  <c r="BK205" i="5"/>
  <c r="J205" i="5"/>
  <c r="BE205" i="5"/>
  <c r="BI203" i="5"/>
  <c r="BH203" i="5"/>
  <c r="BG203" i="5"/>
  <c r="BF203" i="5"/>
  <c r="T203" i="5"/>
  <c r="R203" i="5"/>
  <c r="P203" i="5"/>
  <c r="BK203" i="5"/>
  <c r="J203" i="5"/>
  <c r="BE203" i="5" s="1"/>
  <c r="BI199" i="5"/>
  <c r="BH199" i="5"/>
  <c r="BG199" i="5"/>
  <c r="BF199" i="5"/>
  <c r="T199" i="5"/>
  <c r="R199" i="5"/>
  <c r="P199" i="5"/>
  <c r="BK199" i="5"/>
  <c r="J199" i="5"/>
  <c r="BE199" i="5"/>
  <c r="BI195" i="5"/>
  <c r="BH195" i="5"/>
  <c r="BG195" i="5"/>
  <c r="BF195" i="5"/>
  <c r="T195" i="5"/>
  <c r="R195" i="5"/>
  <c r="P195" i="5"/>
  <c r="BK195" i="5"/>
  <c r="J195" i="5"/>
  <c r="BE195" i="5" s="1"/>
  <c r="BI193" i="5"/>
  <c r="BH193" i="5"/>
  <c r="BG193" i="5"/>
  <c r="BF193" i="5"/>
  <c r="T193" i="5"/>
  <c r="R193" i="5"/>
  <c r="P193" i="5"/>
  <c r="BK193" i="5"/>
  <c r="J193" i="5"/>
  <c r="BE193" i="5"/>
  <c r="BI192" i="5"/>
  <c r="BH192" i="5"/>
  <c r="BG192" i="5"/>
  <c r="BF192" i="5"/>
  <c r="T192" i="5"/>
  <c r="R192" i="5"/>
  <c r="P192" i="5"/>
  <c r="BK192" i="5"/>
  <c r="J192" i="5"/>
  <c r="BE192" i="5" s="1"/>
  <c r="BI190" i="5"/>
  <c r="BH190" i="5"/>
  <c r="BG190" i="5"/>
  <c r="BF190" i="5"/>
  <c r="T190" i="5"/>
  <c r="R190" i="5"/>
  <c r="P190" i="5"/>
  <c r="BK190" i="5"/>
  <c r="J190" i="5"/>
  <c r="BE190" i="5"/>
  <c r="BI188" i="5"/>
  <c r="BH188" i="5"/>
  <c r="BG188" i="5"/>
  <c r="BF188" i="5"/>
  <c r="T188" i="5"/>
  <c r="R188" i="5"/>
  <c r="P188" i="5"/>
  <c r="BK188" i="5"/>
  <c r="J188" i="5"/>
  <c r="BE188" i="5" s="1"/>
  <c r="BI186" i="5"/>
  <c r="BH186" i="5"/>
  <c r="BG186" i="5"/>
  <c r="BF186" i="5"/>
  <c r="T186" i="5"/>
  <c r="R186" i="5"/>
  <c r="P186" i="5"/>
  <c r="BK186" i="5"/>
  <c r="J186" i="5"/>
  <c r="BE186" i="5"/>
  <c r="BI184" i="5"/>
  <c r="BH184" i="5"/>
  <c r="BG184" i="5"/>
  <c r="BF184" i="5"/>
  <c r="T184" i="5"/>
  <c r="R184" i="5"/>
  <c r="P184" i="5"/>
  <c r="BK184" i="5"/>
  <c r="J184" i="5"/>
  <c r="BE184" i="5" s="1"/>
  <c r="BI183" i="5"/>
  <c r="BH183" i="5"/>
  <c r="BG183" i="5"/>
  <c r="BF183" i="5"/>
  <c r="T183" i="5"/>
  <c r="R183" i="5"/>
  <c r="P183" i="5"/>
  <c r="BK183" i="5"/>
  <c r="J183" i="5"/>
  <c r="BE183" i="5"/>
  <c r="BI182" i="5"/>
  <c r="BH182" i="5"/>
  <c r="BG182" i="5"/>
  <c r="BF182" i="5"/>
  <c r="T182" i="5"/>
  <c r="R182" i="5"/>
  <c r="P182" i="5"/>
  <c r="BK182" i="5"/>
  <c r="J182" i="5"/>
  <c r="BE182" i="5" s="1"/>
  <c r="BI181" i="5"/>
  <c r="BH181" i="5"/>
  <c r="BG181" i="5"/>
  <c r="BF181" i="5"/>
  <c r="T181" i="5"/>
  <c r="R181" i="5"/>
  <c r="P181" i="5"/>
  <c r="BK181" i="5"/>
  <c r="J181" i="5"/>
  <c r="BE181" i="5"/>
  <c r="BI180" i="5"/>
  <c r="BH180" i="5"/>
  <c r="BG180" i="5"/>
  <c r="BF180" i="5"/>
  <c r="T180" i="5"/>
  <c r="R180" i="5"/>
  <c r="P180" i="5"/>
  <c r="BK180" i="5"/>
  <c r="J180" i="5"/>
  <c r="BE180" i="5" s="1"/>
  <c r="BI179" i="5"/>
  <c r="BH179" i="5"/>
  <c r="BG179" i="5"/>
  <c r="BF179" i="5"/>
  <c r="T179" i="5"/>
  <c r="R179" i="5"/>
  <c r="P179" i="5"/>
  <c r="BK179" i="5"/>
  <c r="J179" i="5"/>
  <c r="BE179" i="5"/>
  <c r="BI178" i="5"/>
  <c r="BH178" i="5"/>
  <c r="BG178" i="5"/>
  <c r="BF178" i="5"/>
  <c r="T178" i="5"/>
  <c r="R178" i="5"/>
  <c r="P178" i="5"/>
  <c r="BK178" i="5"/>
  <c r="J178" i="5"/>
  <c r="BE178" i="5" s="1"/>
  <c r="BI177" i="5"/>
  <c r="BH177" i="5"/>
  <c r="BG177" i="5"/>
  <c r="BF177" i="5"/>
  <c r="T177" i="5"/>
  <c r="R177" i="5"/>
  <c r="P177" i="5"/>
  <c r="BK177" i="5"/>
  <c r="J177" i="5"/>
  <c r="BE177" i="5"/>
  <c r="BI176" i="5"/>
  <c r="BH176" i="5"/>
  <c r="BG176" i="5"/>
  <c r="BF176" i="5"/>
  <c r="T176" i="5"/>
  <c r="R176" i="5"/>
  <c r="P176" i="5"/>
  <c r="BK176" i="5"/>
  <c r="J176" i="5"/>
  <c r="BE176" i="5" s="1"/>
  <c r="BI175" i="5"/>
  <c r="BH175" i="5"/>
  <c r="BG175" i="5"/>
  <c r="BF175" i="5"/>
  <c r="T175" i="5"/>
  <c r="R175" i="5"/>
  <c r="P175" i="5"/>
  <c r="BK175" i="5"/>
  <c r="J175" i="5"/>
  <c r="BE175" i="5"/>
  <c r="BI172" i="5"/>
  <c r="BH172" i="5"/>
  <c r="BG172" i="5"/>
  <c r="BF172" i="5"/>
  <c r="T172" i="5"/>
  <c r="R172" i="5"/>
  <c r="P172" i="5"/>
  <c r="BK172" i="5"/>
  <c r="J172" i="5"/>
  <c r="BE172" i="5" s="1"/>
  <c r="BI171" i="5"/>
  <c r="BH171" i="5"/>
  <c r="BG171" i="5"/>
  <c r="BF171" i="5"/>
  <c r="T171" i="5"/>
  <c r="R171" i="5"/>
  <c r="P171" i="5"/>
  <c r="BK171" i="5"/>
  <c r="J171" i="5"/>
  <c r="BE171" i="5"/>
  <c r="BI167" i="5"/>
  <c r="BH167" i="5"/>
  <c r="BG167" i="5"/>
  <c r="BF167" i="5"/>
  <c r="T167" i="5"/>
  <c r="R167" i="5"/>
  <c r="P167" i="5"/>
  <c r="BK167" i="5"/>
  <c r="J167" i="5"/>
  <c r="BE167" i="5" s="1"/>
  <c r="BI163" i="5"/>
  <c r="BH163" i="5"/>
  <c r="BG163" i="5"/>
  <c r="BF163" i="5"/>
  <c r="T163" i="5"/>
  <c r="R163" i="5"/>
  <c r="P163" i="5"/>
  <c r="BK163" i="5"/>
  <c r="J163" i="5"/>
  <c r="BE163" i="5"/>
  <c r="BI161" i="5"/>
  <c r="BH161" i="5"/>
  <c r="BG161" i="5"/>
  <c r="BF161" i="5"/>
  <c r="T161" i="5"/>
  <c r="R161" i="5"/>
  <c r="P161" i="5"/>
  <c r="BK161" i="5"/>
  <c r="BK160" i="5"/>
  <c r="J160" i="5"/>
  <c r="J67" i="5" s="1"/>
  <c r="J161" i="5"/>
  <c r="BE161" i="5"/>
  <c r="BI158" i="5"/>
  <c r="BH158" i="5"/>
  <c r="BG158" i="5"/>
  <c r="BF158" i="5"/>
  <c r="T158" i="5"/>
  <c r="R158" i="5"/>
  <c r="P158" i="5"/>
  <c r="BK158" i="5"/>
  <c r="J158" i="5"/>
  <c r="BE158" i="5" s="1"/>
  <c r="BI156" i="5"/>
  <c r="BH156" i="5"/>
  <c r="BG156" i="5"/>
  <c r="BF156" i="5"/>
  <c r="T156" i="5"/>
  <c r="R156" i="5"/>
  <c r="P156" i="5"/>
  <c r="BK156" i="5"/>
  <c r="J156" i="5"/>
  <c r="BE156" i="5"/>
  <c r="BI149" i="5"/>
  <c r="BH149" i="5"/>
  <c r="BG149" i="5"/>
  <c r="BF149" i="5"/>
  <c r="T149" i="5"/>
  <c r="R149" i="5"/>
  <c r="P149" i="5"/>
  <c r="BK149" i="5"/>
  <c r="J149" i="5"/>
  <c r="BE149" i="5" s="1"/>
  <c r="BI145" i="5"/>
  <c r="BH145" i="5"/>
  <c r="BG145" i="5"/>
  <c r="BF145" i="5"/>
  <c r="T145" i="5"/>
  <c r="R145" i="5"/>
  <c r="P145" i="5"/>
  <c r="BK145" i="5"/>
  <c r="J145" i="5"/>
  <c r="BE145" i="5"/>
  <c r="BI141" i="5"/>
  <c r="BH141" i="5"/>
  <c r="BG141" i="5"/>
  <c r="BF141" i="5"/>
  <c r="T141" i="5"/>
  <c r="R141" i="5"/>
  <c r="P141" i="5"/>
  <c r="BK141" i="5"/>
  <c r="J141" i="5"/>
  <c r="BE141" i="5" s="1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/>
  <c r="BI134" i="5"/>
  <c r="BH134" i="5"/>
  <c r="BG134" i="5"/>
  <c r="BF134" i="5"/>
  <c r="T134" i="5"/>
  <c r="R134" i="5"/>
  <c r="P134" i="5"/>
  <c r="BK134" i="5"/>
  <c r="J134" i="5"/>
  <c r="BE134" i="5" s="1"/>
  <c r="BI132" i="5"/>
  <c r="BH132" i="5"/>
  <c r="BG132" i="5"/>
  <c r="BF132" i="5"/>
  <c r="T132" i="5"/>
  <c r="R132" i="5"/>
  <c r="P132" i="5"/>
  <c r="BK132" i="5"/>
  <c r="J132" i="5"/>
  <c r="BE132" i="5"/>
  <c r="BI128" i="5"/>
  <c r="BH128" i="5"/>
  <c r="BG128" i="5"/>
  <c r="BF128" i="5"/>
  <c r="T128" i="5"/>
  <c r="R128" i="5"/>
  <c r="P128" i="5"/>
  <c r="BK128" i="5"/>
  <c r="J128" i="5"/>
  <c r="BE128" i="5" s="1"/>
  <c r="BI124" i="5"/>
  <c r="BH124" i="5"/>
  <c r="BG124" i="5"/>
  <c r="BF124" i="5"/>
  <c r="T124" i="5"/>
  <c r="R124" i="5"/>
  <c r="P124" i="5"/>
  <c r="BK124" i="5"/>
  <c r="J124" i="5"/>
  <c r="BE124" i="5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/>
  <c r="BI119" i="5"/>
  <c r="BH119" i="5"/>
  <c r="BG119" i="5"/>
  <c r="BF119" i="5"/>
  <c r="T119" i="5"/>
  <c r="R119" i="5"/>
  <c r="P119" i="5"/>
  <c r="BK119" i="5"/>
  <c r="J119" i="5"/>
  <c r="BE119" i="5" s="1"/>
  <c r="BI117" i="5"/>
  <c r="BH117" i="5"/>
  <c r="BG117" i="5"/>
  <c r="BF117" i="5"/>
  <c r="T117" i="5"/>
  <c r="R117" i="5"/>
  <c r="P117" i="5"/>
  <c r="BK117" i="5"/>
  <c r="J117" i="5"/>
  <c r="BE117" i="5"/>
  <c r="BI115" i="5"/>
  <c r="BH115" i="5"/>
  <c r="BG115" i="5"/>
  <c r="BF115" i="5"/>
  <c r="T115" i="5"/>
  <c r="R115" i="5"/>
  <c r="P115" i="5"/>
  <c r="BK115" i="5"/>
  <c r="J115" i="5"/>
  <c r="BE115" i="5" s="1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 s="1"/>
  <c r="BI110" i="5"/>
  <c r="BH110" i="5"/>
  <c r="BG110" i="5"/>
  <c r="BF110" i="5"/>
  <c r="T110" i="5"/>
  <c r="R110" i="5"/>
  <c r="R96" i="5" s="1"/>
  <c r="P110" i="5"/>
  <c r="BK110" i="5"/>
  <c r="J110" i="5"/>
  <c r="BE110" i="5"/>
  <c r="BI109" i="5"/>
  <c r="BH109" i="5"/>
  <c r="BG109" i="5"/>
  <c r="BF109" i="5"/>
  <c r="F36" i="5" s="1"/>
  <c r="BA59" i="1" s="1"/>
  <c r="T109" i="5"/>
  <c r="R109" i="5"/>
  <c r="P109" i="5"/>
  <c r="BK109" i="5"/>
  <c r="J109" i="5"/>
  <c r="BE109" i="5" s="1"/>
  <c r="BI105" i="5"/>
  <c r="BH105" i="5"/>
  <c r="BG105" i="5"/>
  <c r="BF105" i="5"/>
  <c r="T105" i="5"/>
  <c r="R105" i="5"/>
  <c r="P105" i="5"/>
  <c r="BK105" i="5"/>
  <c r="J105" i="5"/>
  <c r="BE105" i="5"/>
  <c r="BI101" i="5"/>
  <c r="BH101" i="5"/>
  <c r="BG101" i="5"/>
  <c r="BF101" i="5"/>
  <c r="T101" i="5"/>
  <c r="R101" i="5"/>
  <c r="P101" i="5"/>
  <c r="BK101" i="5"/>
  <c r="J101" i="5"/>
  <c r="BE101" i="5" s="1"/>
  <c r="BI99" i="5"/>
  <c r="BH99" i="5"/>
  <c r="BG99" i="5"/>
  <c r="BF99" i="5"/>
  <c r="T99" i="5"/>
  <c r="R99" i="5"/>
  <c r="P99" i="5"/>
  <c r="BK99" i="5"/>
  <c r="J99" i="5"/>
  <c r="BE99" i="5"/>
  <c r="BI97" i="5"/>
  <c r="BH97" i="5"/>
  <c r="F38" i="5" s="1"/>
  <c r="BC59" i="1" s="1"/>
  <c r="BG97" i="5"/>
  <c r="BF97" i="5"/>
  <c r="T97" i="5"/>
  <c r="R97" i="5"/>
  <c r="P97" i="5"/>
  <c r="BK97" i="5"/>
  <c r="J97" i="5"/>
  <c r="BE97" i="5"/>
  <c r="J35" i="5" s="1"/>
  <c r="AV59" i="1" s="1"/>
  <c r="J90" i="5"/>
  <c r="J89" i="5"/>
  <c r="F87" i="5"/>
  <c r="E85" i="5"/>
  <c r="J59" i="5"/>
  <c r="J58" i="5"/>
  <c r="F56" i="5"/>
  <c r="E54" i="5"/>
  <c r="J20" i="5"/>
  <c r="E20" i="5"/>
  <c r="F90" i="5" s="1"/>
  <c r="F59" i="5"/>
  <c r="J19" i="5"/>
  <c r="J17" i="5"/>
  <c r="E17" i="5"/>
  <c r="F89" i="5"/>
  <c r="F58" i="5"/>
  <c r="J16" i="5"/>
  <c r="J14" i="5"/>
  <c r="J87" i="5"/>
  <c r="J56" i="5"/>
  <c r="E7" i="5"/>
  <c r="E81" i="5"/>
  <c r="E50" i="5"/>
  <c r="J39" i="4"/>
  <c r="J38" i="4"/>
  <c r="AY58" i="1" s="1"/>
  <c r="J37" i="4"/>
  <c r="AX58" i="1"/>
  <c r="BI178" i="4"/>
  <c r="BH178" i="4"/>
  <c r="BG178" i="4"/>
  <c r="BF178" i="4"/>
  <c r="T178" i="4"/>
  <c r="T177" i="4" s="1"/>
  <c r="R178" i="4"/>
  <c r="R177" i="4"/>
  <c r="P178" i="4"/>
  <c r="P177" i="4"/>
  <c r="BK178" i="4"/>
  <c r="BK177" i="4"/>
  <c r="J177" i="4" s="1"/>
  <c r="J74" i="4" s="1"/>
  <c r="J178" i="4"/>
  <c r="BE178" i="4"/>
  <c r="BI175" i="4"/>
  <c r="BH175" i="4"/>
  <c r="BG175" i="4"/>
  <c r="BF175" i="4"/>
  <c r="T175" i="4"/>
  <c r="T174" i="4" s="1"/>
  <c r="T173" i="4" s="1"/>
  <c r="R175" i="4"/>
  <c r="R174" i="4" s="1"/>
  <c r="R173" i="4" s="1"/>
  <c r="P175" i="4"/>
  <c r="P174" i="4" s="1"/>
  <c r="P173" i="4" s="1"/>
  <c r="BK175" i="4"/>
  <c r="BK174" i="4"/>
  <c r="BK173" i="4" s="1"/>
  <c r="J173" i="4" s="1"/>
  <c r="J72" i="4" s="1"/>
  <c r="J174" i="4"/>
  <c r="J73" i="4" s="1"/>
  <c r="J175" i="4"/>
  <c r="BE175" i="4" s="1"/>
  <c r="BI172" i="4"/>
  <c r="BH172" i="4"/>
  <c r="BG172" i="4"/>
  <c r="BF172" i="4"/>
  <c r="T172" i="4"/>
  <c r="R172" i="4"/>
  <c r="R170" i="4" s="1"/>
  <c r="P172" i="4"/>
  <c r="BK172" i="4"/>
  <c r="J172" i="4"/>
  <c r="BE172" i="4"/>
  <c r="BI171" i="4"/>
  <c r="BH171" i="4"/>
  <c r="BG171" i="4"/>
  <c r="BF171" i="4"/>
  <c r="T171" i="4"/>
  <c r="T170" i="4" s="1"/>
  <c r="R171" i="4"/>
  <c r="P171" i="4"/>
  <c r="P170" i="4"/>
  <c r="BK171" i="4"/>
  <c r="BK170" i="4"/>
  <c r="J170" i="4" s="1"/>
  <c r="J71" i="4" s="1"/>
  <c r="J171" i="4"/>
  <c r="BE171" i="4"/>
  <c r="BI168" i="4"/>
  <c r="BH168" i="4"/>
  <c r="BG168" i="4"/>
  <c r="BF168" i="4"/>
  <c r="T168" i="4"/>
  <c r="R168" i="4"/>
  <c r="P168" i="4"/>
  <c r="BK168" i="4"/>
  <c r="J168" i="4"/>
  <c r="BE168" i="4"/>
  <c r="BI166" i="4"/>
  <c r="BH166" i="4"/>
  <c r="BG166" i="4"/>
  <c r="BF166" i="4"/>
  <c r="T166" i="4"/>
  <c r="R166" i="4"/>
  <c r="P166" i="4"/>
  <c r="BK166" i="4"/>
  <c r="BK162" i="4" s="1"/>
  <c r="J162" i="4" s="1"/>
  <c r="J166" i="4"/>
  <c r="BE166" i="4" s="1"/>
  <c r="BI163" i="4"/>
  <c r="BH163" i="4"/>
  <c r="BG163" i="4"/>
  <c r="BF163" i="4"/>
  <c r="T163" i="4"/>
  <c r="T162" i="4"/>
  <c r="R163" i="4"/>
  <c r="R162" i="4" s="1"/>
  <c r="P163" i="4"/>
  <c r="P162" i="4" s="1"/>
  <c r="BK163" i="4"/>
  <c r="J163" i="4"/>
  <c r="BE163" i="4"/>
  <c r="J70" i="4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F36" i="4" s="1"/>
  <c r="BA58" i="1" s="1"/>
  <c r="T156" i="4"/>
  <c r="R156" i="4"/>
  <c r="P156" i="4"/>
  <c r="BK156" i="4"/>
  <c r="J156" i="4"/>
  <c r="BE156" i="4"/>
  <c r="BI155" i="4"/>
  <c r="BH155" i="4"/>
  <c r="F38" i="4" s="1"/>
  <c r="BC58" i="1" s="1"/>
  <c r="BG155" i="4"/>
  <c r="BF155" i="4"/>
  <c r="T155" i="4"/>
  <c r="R155" i="4"/>
  <c r="P155" i="4"/>
  <c r="BK155" i="4"/>
  <c r="J155" i="4"/>
  <c r="BE155" i="4"/>
  <c r="BI151" i="4"/>
  <c r="BH151" i="4"/>
  <c r="BG151" i="4"/>
  <c r="BF151" i="4"/>
  <c r="T151" i="4"/>
  <c r="R151" i="4"/>
  <c r="P151" i="4"/>
  <c r="P149" i="4" s="1"/>
  <c r="BK151" i="4"/>
  <c r="BK149" i="4" s="1"/>
  <c r="J149" i="4" s="1"/>
  <c r="J69" i="4" s="1"/>
  <c r="J151" i="4"/>
  <c r="BE151" i="4"/>
  <c r="BI150" i="4"/>
  <c r="BH150" i="4"/>
  <c r="BG150" i="4"/>
  <c r="BF150" i="4"/>
  <c r="T150" i="4"/>
  <c r="T149" i="4"/>
  <c r="R150" i="4"/>
  <c r="P150" i="4"/>
  <c r="BK150" i="4"/>
  <c r="J150" i="4"/>
  <c r="BE150" i="4" s="1"/>
  <c r="BI145" i="4"/>
  <c r="BH145" i="4"/>
  <c r="BG145" i="4"/>
  <c r="BF145" i="4"/>
  <c r="T145" i="4"/>
  <c r="R145" i="4"/>
  <c r="P145" i="4"/>
  <c r="BK145" i="4"/>
  <c r="J145" i="4"/>
  <c r="BE145" i="4"/>
  <c r="BI140" i="4"/>
  <c r="BH140" i="4"/>
  <c r="BG140" i="4"/>
  <c r="BF140" i="4"/>
  <c r="T140" i="4"/>
  <c r="R140" i="4"/>
  <c r="P140" i="4"/>
  <c r="BK140" i="4"/>
  <c r="J140" i="4"/>
  <c r="BE140" i="4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T130" i="4" s="1"/>
  <c r="R135" i="4"/>
  <c r="R130" i="4" s="1"/>
  <c r="P135" i="4"/>
  <c r="BK135" i="4"/>
  <c r="J135" i="4"/>
  <c r="BE135" i="4"/>
  <c r="BI133" i="4"/>
  <c r="BH133" i="4"/>
  <c r="BG133" i="4"/>
  <c r="BF133" i="4"/>
  <c r="T133" i="4"/>
  <c r="R133" i="4"/>
  <c r="P133" i="4"/>
  <c r="BK133" i="4"/>
  <c r="J133" i="4"/>
  <c r="BE133" i="4"/>
  <c r="BI131" i="4"/>
  <c r="BH131" i="4"/>
  <c r="BG131" i="4"/>
  <c r="BF131" i="4"/>
  <c r="T131" i="4"/>
  <c r="R131" i="4"/>
  <c r="P131" i="4"/>
  <c r="P130" i="4" s="1"/>
  <c r="P113" i="4" s="1"/>
  <c r="BK131" i="4"/>
  <c r="J131" i="4"/>
  <c r="BE131" i="4" s="1"/>
  <c r="BI126" i="4"/>
  <c r="BH126" i="4"/>
  <c r="BG126" i="4"/>
  <c r="BF126" i="4"/>
  <c r="T126" i="4"/>
  <c r="R126" i="4"/>
  <c r="P126" i="4"/>
  <c r="BK126" i="4"/>
  <c r="J126" i="4"/>
  <c r="BE126" i="4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7" i="4"/>
  <c r="BH117" i="4"/>
  <c r="BG117" i="4"/>
  <c r="BF117" i="4"/>
  <c r="T117" i="4"/>
  <c r="R117" i="4"/>
  <c r="R114" i="4" s="1"/>
  <c r="P117" i="4"/>
  <c r="P114" i="4" s="1"/>
  <c r="BK117" i="4"/>
  <c r="J117" i="4"/>
  <c r="BE117" i="4"/>
  <c r="BI115" i="4"/>
  <c r="BH115" i="4"/>
  <c r="BG115" i="4"/>
  <c r="BF115" i="4"/>
  <c r="T115" i="4"/>
  <c r="T114" i="4"/>
  <c r="R115" i="4"/>
  <c r="P115" i="4"/>
  <c r="BK115" i="4"/>
  <c r="BK114" i="4" s="1"/>
  <c r="J115" i="4"/>
  <c r="BE115" i="4"/>
  <c r="BI112" i="4"/>
  <c r="BH112" i="4"/>
  <c r="BG112" i="4"/>
  <c r="BF112" i="4"/>
  <c r="T112" i="4"/>
  <c r="R112" i="4"/>
  <c r="P112" i="4"/>
  <c r="BK112" i="4"/>
  <c r="J112" i="4"/>
  <c r="BE112" i="4"/>
  <c r="BI108" i="4"/>
  <c r="BH108" i="4"/>
  <c r="BG108" i="4"/>
  <c r="BF108" i="4"/>
  <c r="T108" i="4"/>
  <c r="R108" i="4"/>
  <c r="R98" i="4" s="1"/>
  <c r="P108" i="4"/>
  <c r="BK108" i="4"/>
  <c r="J108" i="4"/>
  <c r="BE108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F37" i="4" s="1"/>
  <c r="BB58" i="1" s="1"/>
  <c r="BF104" i="4"/>
  <c r="T104" i="4"/>
  <c r="T98" i="4" s="1"/>
  <c r="R104" i="4"/>
  <c r="P104" i="4"/>
  <c r="P98" i="4" s="1"/>
  <c r="BK104" i="4"/>
  <c r="J104" i="4"/>
  <c r="BE104" i="4"/>
  <c r="BI99" i="4"/>
  <c r="BH99" i="4"/>
  <c r="BG99" i="4"/>
  <c r="BF99" i="4"/>
  <c r="T99" i="4"/>
  <c r="R99" i="4"/>
  <c r="P99" i="4"/>
  <c r="BK99" i="4"/>
  <c r="BK98" i="4"/>
  <c r="J98" i="4" s="1"/>
  <c r="J65" i="4" s="1"/>
  <c r="J99" i="4"/>
  <c r="BE99" i="4" s="1"/>
  <c r="J93" i="4"/>
  <c r="J92" i="4"/>
  <c r="F90" i="4"/>
  <c r="E88" i="4"/>
  <c r="J59" i="4"/>
  <c r="J58" i="4"/>
  <c r="F56" i="4"/>
  <c r="E54" i="4"/>
  <c r="J20" i="4"/>
  <c r="E20" i="4"/>
  <c r="F93" i="4"/>
  <c r="F59" i="4"/>
  <c r="J19" i="4"/>
  <c r="J17" i="4"/>
  <c r="E17" i="4"/>
  <c r="F58" i="4" s="1"/>
  <c r="J16" i="4"/>
  <c r="J14" i="4"/>
  <c r="J56" i="4" s="1"/>
  <c r="J90" i="4"/>
  <c r="E7" i="4"/>
  <c r="E84" i="4"/>
  <c r="E50" i="4"/>
  <c r="J39" i="3"/>
  <c r="J38" i="3"/>
  <c r="AY57" i="1"/>
  <c r="J37" i="3"/>
  <c r="AX57" i="1" s="1"/>
  <c r="BI153" i="3"/>
  <c r="BH153" i="3"/>
  <c r="BG153" i="3"/>
  <c r="BF153" i="3"/>
  <c r="T153" i="3"/>
  <c r="T152" i="3"/>
  <c r="R153" i="3"/>
  <c r="R152" i="3" s="1"/>
  <c r="P153" i="3"/>
  <c r="P152" i="3"/>
  <c r="BK153" i="3"/>
  <c r="BK152" i="3" s="1"/>
  <c r="J153" i="3"/>
  <c r="BE153" i="3"/>
  <c r="BI150" i="3"/>
  <c r="BH150" i="3"/>
  <c r="BG150" i="3"/>
  <c r="BF150" i="3"/>
  <c r="T150" i="3"/>
  <c r="T149" i="3"/>
  <c r="T148" i="3"/>
  <c r="R150" i="3"/>
  <c r="R149" i="3"/>
  <c r="R148" i="3"/>
  <c r="P150" i="3"/>
  <c r="P149" i="3" s="1"/>
  <c r="BK150" i="3"/>
  <c r="BK149" i="3"/>
  <c r="J149" i="3" s="1"/>
  <c r="J73" i="3" s="1"/>
  <c r="J150" i="3"/>
  <c r="BE150" i="3" s="1"/>
  <c r="BI147" i="3"/>
  <c r="BH147" i="3"/>
  <c r="BG147" i="3"/>
  <c r="BF147" i="3"/>
  <c r="T147" i="3"/>
  <c r="T145" i="3" s="1"/>
  <c r="R147" i="3"/>
  <c r="P147" i="3"/>
  <c r="BK147" i="3"/>
  <c r="J147" i="3"/>
  <c r="BE147" i="3" s="1"/>
  <c r="BI146" i="3"/>
  <c r="BH146" i="3"/>
  <c r="BG146" i="3"/>
  <c r="BF146" i="3"/>
  <c r="T146" i="3"/>
  <c r="R146" i="3"/>
  <c r="R145" i="3" s="1"/>
  <c r="P146" i="3"/>
  <c r="P145" i="3"/>
  <c r="BK146" i="3"/>
  <c r="BK145" i="3" s="1"/>
  <c r="J145" i="3" s="1"/>
  <c r="J71" i="3" s="1"/>
  <c r="J146" i="3"/>
  <c r="BE146" i="3"/>
  <c r="BI142" i="3"/>
  <c r="BH142" i="3"/>
  <c r="BG142" i="3"/>
  <c r="BF142" i="3"/>
  <c r="T142" i="3"/>
  <c r="R142" i="3"/>
  <c r="P142" i="3"/>
  <c r="BK142" i="3"/>
  <c r="J142" i="3"/>
  <c r="BE142" i="3"/>
  <c r="BI140" i="3"/>
  <c r="BH140" i="3"/>
  <c r="BG140" i="3"/>
  <c r="BF140" i="3"/>
  <c r="T140" i="3"/>
  <c r="R140" i="3"/>
  <c r="P140" i="3"/>
  <c r="P136" i="3" s="1"/>
  <c r="BK140" i="3"/>
  <c r="J140" i="3"/>
  <c r="BE140" i="3" s="1"/>
  <c r="BI137" i="3"/>
  <c r="BH137" i="3"/>
  <c r="BG137" i="3"/>
  <c r="BF137" i="3"/>
  <c r="T137" i="3"/>
  <c r="T136" i="3"/>
  <c r="R137" i="3"/>
  <c r="R136" i="3" s="1"/>
  <c r="P137" i="3"/>
  <c r="BK137" i="3"/>
  <c r="BK136" i="3" s="1"/>
  <c r="J136" i="3" s="1"/>
  <c r="J70" i="3" s="1"/>
  <c r="J137" i="3"/>
  <c r="BE137" i="3"/>
  <c r="BI134" i="3"/>
  <c r="BH134" i="3"/>
  <c r="BG134" i="3"/>
  <c r="BF134" i="3"/>
  <c r="T134" i="3"/>
  <c r="R134" i="3"/>
  <c r="P134" i="3"/>
  <c r="BK134" i="3"/>
  <c r="J134" i="3"/>
  <c r="BE134" i="3"/>
  <c r="BI132" i="3"/>
  <c r="BH132" i="3"/>
  <c r="BG132" i="3"/>
  <c r="BF132" i="3"/>
  <c r="T132" i="3"/>
  <c r="T126" i="3" s="1"/>
  <c r="R132" i="3"/>
  <c r="P132" i="3"/>
  <c r="BK132" i="3"/>
  <c r="J132" i="3"/>
  <c r="BE132" i="3" s="1"/>
  <c r="BI127" i="3"/>
  <c r="BH127" i="3"/>
  <c r="BG127" i="3"/>
  <c r="F37" i="3" s="1"/>
  <c r="BB57" i="1" s="1"/>
  <c r="BF127" i="3"/>
  <c r="T127" i="3"/>
  <c r="R127" i="3"/>
  <c r="P127" i="3"/>
  <c r="P126" i="3"/>
  <c r="BK127" i="3"/>
  <c r="BK126" i="3" s="1"/>
  <c r="J126" i="3" s="1"/>
  <c r="J69" i="3" s="1"/>
  <c r="J127" i="3"/>
  <c r="BE127" i="3"/>
  <c r="BI122" i="3"/>
  <c r="BH122" i="3"/>
  <c r="BG122" i="3"/>
  <c r="BF122" i="3"/>
  <c r="T122" i="3"/>
  <c r="R122" i="3"/>
  <c r="P122" i="3"/>
  <c r="BK122" i="3"/>
  <c r="J122" i="3"/>
  <c r="BE122" i="3"/>
  <c r="BI120" i="3"/>
  <c r="BH120" i="3"/>
  <c r="BG120" i="3"/>
  <c r="BF120" i="3"/>
  <c r="T120" i="3"/>
  <c r="R120" i="3"/>
  <c r="P120" i="3"/>
  <c r="P117" i="3" s="1"/>
  <c r="BK120" i="3"/>
  <c r="J120" i="3"/>
  <c r="BE120" i="3" s="1"/>
  <c r="BI118" i="3"/>
  <c r="BH118" i="3"/>
  <c r="BG118" i="3"/>
  <c r="BF118" i="3"/>
  <c r="T118" i="3"/>
  <c r="T117" i="3"/>
  <c r="R118" i="3"/>
  <c r="R117" i="3" s="1"/>
  <c r="P118" i="3"/>
  <c r="BK118" i="3"/>
  <c r="J118" i="3"/>
  <c r="BE118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/>
  <c r="BI108" i="3"/>
  <c r="BH108" i="3"/>
  <c r="BG108" i="3"/>
  <c r="BF108" i="3"/>
  <c r="T108" i="3"/>
  <c r="R108" i="3"/>
  <c r="P108" i="3"/>
  <c r="BK108" i="3"/>
  <c r="J108" i="3"/>
  <c r="BE108" i="3" s="1"/>
  <c r="BI106" i="3"/>
  <c r="BH106" i="3"/>
  <c r="BG106" i="3"/>
  <c r="BF106" i="3"/>
  <c r="T106" i="3"/>
  <c r="T105" i="3"/>
  <c r="T104" i="3" s="1"/>
  <c r="T97" i="3" s="1"/>
  <c r="T96" i="3" s="1"/>
  <c r="R106" i="3"/>
  <c r="R105" i="3" s="1"/>
  <c r="P106" i="3"/>
  <c r="P105" i="3" s="1"/>
  <c r="P104" i="3" s="1"/>
  <c r="BK106" i="3"/>
  <c r="BK105" i="3" s="1"/>
  <c r="J106" i="3"/>
  <c r="BE106" i="3" s="1"/>
  <c r="J35" i="3" s="1"/>
  <c r="AV57" i="1" s="1"/>
  <c r="BI99" i="3"/>
  <c r="F39" i="3" s="1"/>
  <c r="BD57" i="1" s="1"/>
  <c r="BH99" i="3"/>
  <c r="BG99" i="3"/>
  <c r="BF99" i="3"/>
  <c r="T99" i="3"/>
  <c r="T98" i="3"/>
  <c r="R99" i="3"/>
  <c r="R98" i="3"/>
  <c r="P99" i="3"/>
  <c r="P98" i="3"/>
  <c r="P97" i="3" s="1"/>
  <c r="BK99" i="3"/>
  <c r="BK98" i="3"/>
  <c r="J98" i="3" s="1"/>
  <c r="J65" i="3" s="1"/>
  <c r="J99" i="3"/>
  <c r="BE99" i="3"/>
  <c r="J93" i="3"/>
  <c r="J92" i="3"/>
  <c r="F90" i="3"/>
  <c r="E88" i="3"/>
  <c r="J59" i="3"/>
  <c r="J58" i="3"/>
  <c r="F56" i="3"/>
  <c r="E54" i="3"/>
  <c r="J20" i="3"/>
  <c r="E20" i="3"/>
  <c r="F59" i="3" s="1"/>
  <c r="F93" i="3"/>
  <c r="J19" i="3"/>
  <c r="J17" i="3"/>
  <c r="E17" i="3"/>
  <c r="F92" i="3" s="1"/>
  <c r="F58" i="3"/>
  <c r="J16" i="3"/>
  <c r="J14" i="3"/>
  <c r="E7" i="3"/>
  <c r="E50" i="3" s="1"/>
  <c r="E84" i="3"/>
  <c r="J39" i="2"/>
  <c r="J38" i="2"/>
  <c r="AY56" i="1"/>
  <c r="J37" i="2"/>
  <c r="AX56" i="1"/>
  <c r="BI211" i="2"/>
  <c r="BH211" i="2"/>
  <c r="BG211" i="2"/>
  <c r="BF211" i="2"/>
  <c r="T211" i="2"/>
  <c r="T210" i="2"/>
  <c r="R211" i="2"/>
  <c r="R210" i="2"/>
  <c r="P211" i="2"/>
  <c r="P210" i="2"/>
  <c r="BK211" i="2"/>
  <c r="BK210" i="2"/>
  <c r="J210" i="2"/>
  <c r="J77" i="2" s="1"/>
  <c r="J211" i="2"/>
  <c r="BE211" i="2" s="1"/>
  <c r="BI208" i="2"/>
  <c r="BH208" i="2"/>
  <c r="BG208" i="2"/>
  <c r="BF208" i="2"/>
  <c r="T208" i="2"/>
  <c r="T207" i="2" s="1"/>
  <c r="T206" i="2" s="1"/>
  <c r="R208" i="2"/>
  <c r="R207" i="2"/>
  <c r="R206" i="2"/>
  <c r="P208" i="2"/>
  <c r="P207" i="2"/>
  <c r="P206" i="2"/>
  <c r="BK208" i="2"/>
  <c r="BK207" i="2" s="1"/>
  <c r="J208" i="2"/>
  <c r="BE208" i="2"/>
  <c r="BI205" i="2"/>
  <c r="BH205" i="2"/>
  <c r="BG205" i="2"/>
  <c r="BF205" i="2"/>
  <c r="T205" i="2"/>
  <c r="R205" i="2"/>
  <c r="R203" i="2" s="1"/>
  <c r="P205" i="2"/>
  <c r="P203" i="2" s="1"/>
  <c r="BK205" i="2"/>
  <c r="BK203" i="2" s="1"/>
  <c r="J203" i="2" s="1"/>
  <c r="J74" i="2" s="1"/>
  <c r="J205" i="2"/>
  <c r="BE205" i="2"/>
  <c r="BI204" i="2"/>
  <c r="BH204" i="2"/>
  <c r="BG204" i="2"/>
  <c r="BF204" i="2"/>
  <c r="T204" i="2"/>
  <c r="T203" i="2"/>
  <c r="R204" i="2"/>
  <c r="P204" i="2"/>
  <c r="BK204" i="2"/>
  <c r="J204" i="2"/>
  <c r="BE204" i="2" s="1"/>
  <c r="BI201" i="2"/>
  <c r="BH201" i="2"/>
  <c r="BG201" i="2"/>
  <c r="BF201" i="2"/>
  <c r="T201" i="2"/>
  <c r="T195" i="2" s="1"/>
  <c r="R201" i="2"/>
  <c r="R195" i="2" s="1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6" i="2"/>
  <c r="BH196" i="2"/>
  <c r="BG196" i="2"/>
  <c r="BF196" i="2"/>
  <c r="T196" i="2"/>
  <c r="R196" i="2"/>
  <c r="P196" i="2"/>
  <c r="P195" i="2" s="1"/>
  <c r="BK196" i="2"/>
  <c r="BK195" i="2" s="1"/>
  <c r="J195" i="2" s="1"/>
  <c r="J73" i="2" s="1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T191" i="2"/>
  <c r="R191" i="2"/>
  <c r="P191" i="2"/>
  <c r="P186" i="2" s="1"/>
  <c r="BK191" i="2"/>
  <c r="J191" i="2"/>
  <c r="BE191" i="2"/>
  <c r="BI189" i="2"/>
  <c r="BH189" i="2"/>
  <c r="BG189" i="2"/>
  <c r="BF189" i="2"/>
  <c r="T189" i="2"/>
  <c r="R189" i="2"/>
  <c r="R186" i="2" s="1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BK186" i="2" s="1"/>
  <c r="J186" i="2" s="1"/>
  <c r="J72" i="2" s="1"/>
  <c r="J187" i="2"/>
  <c r="BE187" i="2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BK177" i="2" s="1"/>
  <c r="J177" i="2" s="1"/>
  <c r="J71" i="2" s="1"/>
  <c r="J180" i="2"/>
  <c r="BE180" i="2" s="1"/>
  <c r="BI178" i="2"/>
  <c r="BH178" i="2"/>
  <c r="BG178" i="2"/>
  <c r="BF178" i="2"/>
  <c r="T178" i="2"/>
  <c r="T177" i="2"/>
  <c r="R178" i="2"/>
  <c r="R177" i="2" s="1"/>
  <c r="P178" i="2"/>
  <c r="P177" i="2" s="1"/>
  <c r="BK178" i="2"/>
  <c r="J178" i="2"/>
  <c r="BE178" i="2" s="1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R155" i="2" s="1"/>
  <c r="P161" i="2"/>
  <c r="BK161" i="2"/>
  <c r="J161" i="2"/>
  <c r="BE161" i="2"/>
  <c r="BI160" i="2"/>
  <c r="BH160" i="2"/>
  <c r="BG160" i="2"/>
  <c r="BF160" i="2"/>
  <c r="T160" i="2"/>
  <c r="T155" i="2" s="1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P155" i="2" s="1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P131" i="2" s="1"/>
  <c r="BK136" i="2"/>
  <c r="J136" i="2"/>
  <c r="BE136" i="2"/>
  <c r="BI134" i="2"/>
  <c r="BH134" i="2"/>
  <c r="BG134" i="2"/>
  <c r="BF134" i="2"/>
  <c r="T134" i="2"/>
  <c r="T131" i="2" s="1"/>
  <c r="R134" i="2"/>
  <c r="R131" i="2" s="1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BK131" i="2" s="1"/>
  <c r="J131" i="2" s="1"/>
  <c r="J69" i="2" s="1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BK117" i="2" s="1"/>
  <c r="J117" i="2" s="1"/>
  <c r="J68" i="2" s="1"/>
  <c r="J122" i="2"/>
  <c r="BE122" i="2"/>
  <c r="BI120" i="2"/>
  <c r="BH120" i="2"/>
  <c r="BG120" i="2"/>
  <c r="BF120" i="2"/>
  <c r="T120" i="2"/>
  <c r="T117" i="2" s="1"/>
  <c r="R120" i="2"/>
  <c r="P120" i="2"/>
  <c r="BK120" i="2"/>
  <c r="J120" i="2"/>
  <c r="BE120" i="2"/>
  <c r="BI118" i="2"/>
  <c r="BH118" i="2"/>
  <c r="BG118" i="2"/>
  <c r="BF118" i="2"/>
  <c r="T118" i="2"/>
  <c r="R118" i="2"/>
  <c r="R117" i="2" s="1"/>
  <c r="P118" i="2"/>
  <c r="P117" i="2" s="1"/>
  <c r="BK118" i="2"/>
  <c r="J118" i="2"/>
  <c r="BE118" i="2"/>
  <c r="BI114" i="2"/>
  <c r="BH114" i="2"/>
  <c r="BG114" i="2"/>
  <c r="BF114" i="2"/>
  <c r="T114" i="2"/>
  <c r="R114" i="2"/>
  <c r="R104" i="2" s="1"/>
  <c r="P114" i="2"/>
  <c r="BK114" i="2"/>
  <c r="J114" i="2"/>
  <c r="BE114" i="2"/>
  <c r="BI110" i="2"/>
  <c r="BH110" i="2"/>
  <c r="BG110" i="2"/>
  <c r="F37" i="2" s="1"/>
  <c r="BB56" i="1" s="1"/>
  <c r="BF110" i="2"/>
  <c r="T110" i="2"/>
  <c r="R110" i="2"/>
  <c r="P110" i="2"/>
  <c r="BK110" i="2"/>
  <c r="J110" i="2"/>
  <c r="BE110" i="2"/>
  <c r="BI105" i="2"/>
  <c r="BH105" i="2"/>
  <c r="BG105" i="2"/>
  <c r="BF105" i="2"/>
  <c r="T105" i="2"/>
  <c r="T104" i="2"/>
  <c r="R105" i="2"/>
  <c r="P105" i="2"/>
  <c r="P104" i="2"/>
  <c r="BK105" i="2"/>
  <c r="J105" i="2"/>
  <c r="BE105" i="2" s="1"/>
  <c r="BI102" i="2"/>
  <c r="F39" i="2" s="1"/>
  <c r="BD56" i="1" s="1"/>
  <c r="BH102" i="2"/>
  <c r="BG102" i="2"/>
  <c r="BF102" i="2"/>
  <c r="T102" i="2"/>
  <c r="T101" i="2"/>
  <c r="R102" i="2"/>
  <c r="R101" i="2"/>
  <c r="P102" i="2"/>
  <c r="P101" i="2"/>
  <c r="BK102" i="2"/>
  <c r="BK101" i="2"/>
  <c r="J101" i="2"/>
  <c r="J65" i="2" s="1"/>
  <c r="J102" i="2"/>
  <c r="BE102" i="2" s="1"/>
  <c r="J96" i="2"/>
  <c r="J95" i="2"/>
  <c r="F93" i="2"/>
  <c r="E91" i="2"/>
  <c r="J59" i="2"/>
  <c r="J58" i="2"/>
  <c r="F56" i="2"/>
  <c r="E54" i="2"/>
  <c r="J20" i="2"/>
  <c r="E20" i="2"/>
  <c r="F96" i="2" s="1"/>
  <c r="F59" i="2"/>
  <c r="J19" i="2"/>
  <c r="J17" i="2"/>
  <c r="E17" i="2"/>
  <c r="F58" i="2" s="1"/>
  <c r="F95" i="2"/>
  <c r="J16" i="2"/>
  <c r="J14" i="2"/>
  <c r="J56" i="2" s="1"/>
  <c r="J93" i="2"/>
  <c r="E7" i="2"/>
  <c r="E87" i="2"/>
  <c r="E50" i="2"/>
  <c r="AS55" i="1"/>
  <c r="AS54" i="1"/>
  <c r="L50" i="1"/>
  <c r="AM50" i="1"/>
  <c r="AM49" i="1"/>
  <c r="L49" i="1"/>
  <c r="AM47" i="1"/>
  <c r="L47" i="1"/>
  <c r="L45" i="1"/>
  <c r="L44" i="1"/>
  <c r="J105" i="3" l="1"/>
  <c r="J67" i="3" s="1"/>
  <c r="P116" i="2"/>
  <c r="P100" i="2" s="1"/>
  <c r="P99" i="2" s="1"/>
  <c r="AU56" i="1" s="1"/>
  <c r="J35" i="2"/>
  <c r="AV56" i="1" s="1"/>
  <c r="AT56" i="1" s="1"/>
  <c r="R116" i="2"/>
  <c r="R100" i="2" s="1"/>
  <c r="R99" i="2" s="1"/>
  <c r="J243" i="5"/>
  <c r="J71" i="5" s="1"/>
  <c r="BK242" i="5"/>
  <c r="J242" i="5" s="1"/>
  <c r="J70" i="5" s="1"/>
  <c r="F35" i="6"/>
  <c r="AZ60" i="1" s="1"/>
  <c r="AT57" i="1"/>
  <c r="J90" i="3"/>
  <c r="J56" i="3"/>
  <c r="J98" i="6"/>
  <c r="J66" i="6" s="1"/>
  <c r="BK97" i="6"/>
  <c r="J265" i="6"/>
  <c r="J73" i="6" s="1"/>
  <c r="BK264" i="6"/>
  <c r="J264" i="6" s="1"/>
  <c r="J72" i="6" s="1"/>
  <c r="F35" i="2"/>
  <c r="AZ56" i="1" s="1"/>
  <c r="BK104" i="2"/>
  <c r="J104" i="2" s="1"/>
  <c r="J66" i="2" s="1"/>
  <c r="J36" i="3"/>
  <c r="AW57" i="1" s="1"/>
  <c r="J152" i="3"/>
  <c r="J74" i="3" s="1"/>
  <c r="BK148" i="3"/>
  <c r="J148" i="3" s="1"/>
  <c r="J72" i="3" s="1"/>
  <c r="BK130" i="4"/>
  <c r="J130" i="4" s="1"/>
  <c r="J68" i="4" s="1"/>
  <c r="P160" i="5"/>
  <c r="BK97" i="4"/>
  <c r="R149" i="4"/>
  <c r="P97" i="6"/>
  <c r="P96" i="6" s="1"/>
  <c r="P95" i="6" s="1"/>
  <c r="AU60" i="1" s="1"/>
  <c r="F35" i="3"/>
  <c r="AZ57" i="1" s="1"/>
  <c r="J36" i="4"/>
  <c r="AW58" i="1" s="1"/>
  <c r="T113" i="4"/>
  <c r="BK96" i="5"/>
  <c r="T160" i="5"/>
  <c r="F38" i="6"/>
  <c r="BC60" i="1" s="1"/>
  <c r="BK155" i="2"/>
  <c r="J155" i="2" s="1"/>
  <c r="J70" i="2" s="1"/>
  <c r="T186" i="2"/>
  <c r="T116" i="2" s="1"/>
  <c r="T100" i="2" s="1"/>
  <c r="T99" i="2" s="1"/>
  <c r="F36" i="3"/>
  <c r="BA57" i="1" s="1"/>
  <c r="BK117" i="3"/>
  <c r="J117" i="3" s="1"/>
  <c r="J68" i="3" s="1"/>
  <c r="P148" i="3"/>
  <c r="P96" i="3" s="1"/>
  <c r="AU57" i="1" s="1"/>
  <c r="P97" i="4"/>
  <c r="P96" i="4" s="1"/>
  <c r="AU58" i="1" s="1"/>
  <c r="F39" i="4"/>
  <c r="BD58" i="1" s="1"/>
  <c r="BD55" i="1" s="1"/>
  <c r="BD54" i="1" s="1"/>
  <c r="W33" i="1" s="1"/>
  <c r="R160" i="5"/>
  <c r="R95" i="5" s="1"/>
  <c r="R94" i="5" s="1"/>
  <c r="R93" i="5" s="1"/>
  <c r="R231" i="5"/>
  <c r="J35" i="6"/>
  <c r="AV60" i="1" s="1"/>
  <c r="F38" i="2"/>
  <c r="BC56" i="1" s="1"/>
  <c r="BC55" i="1" s="1"/>
  <c r="F38" i="3"/>
  <c r="BC57" i="1" s="1"/>
  <c r="R126" i="3"/>
  <c r="R104" i="3" s="1"/>
  <c r="R97" i="3" s="1"/>
  <c r="R96" i="3" s="1"/>
  <c r="F92" i="4"/>
  <c r="R113" i="4"/>
  <c r="R97" i="4" s="1"/>
  <c r="R96" i="4" s="1"/>
  <c r="P96" i="5"/>
  <c r="T96" i="5"/>
  <c r="R97" i="6"/>
  <c r="R96" i="6" s="1"/>
  <c r="R95" i="6" s="1"/>
  <c r="J36" i="6"/>
  <c r="AW60" i="1" s="1"/>
  <c r="F36" i="6"/>
  <c r="BA60" i="1" s="1"/>
  <c r="J36" i="5"/>
  <c r="AW59" i="1" s="1"/>
  <c r="AT59" i="1" s="1"/>
  <c r="J207" i="2"/>
  <c r="J76" i="2" s="1"/>
  <c r="BK206" i="2"/>
  <c r="J206" i="2" s="1"/>
  <c r="J75" i="2" s="1"/>
  <c r="T97" i="4"/>
  <c r="T96" i="4" s="1"/>
  <c r="F35" i="5"/>
  <c r="AZ59" i="1" s="1"/>
  <c r="BK116" i="2"/>
  <c r="J116" i="2" s="1"/>
  <c r="J67" i="2" s="1"/>
  <c r="J36" i="2"/>
  <c r="AW56" i="1" s="1"/>
  <c r="F36" i="2"/>
  <c r="BA56" i="1" s="1"/>
  <c r="BA55" i="1" s="1"/>
  <c r="J35" i="4"/>
  <c r="AV58" i="1" s="1"/>
  <c r="AT58" i="1" s="1"/>
  <c r="F35" i="4"/>
  <c r="AZ58" i="1" s="1"/>
  <c r="J114" i="4"/>
  <c r="J67" i="4" s="1"/>
  <c r="BK113" i="4"/>
  <c r="J113" i="4" s="1"/>
  <c r="J66" i="4" s="1"/>
  <c r="F39" i="5"/>
  <c r="BD59" i="1" s="1"/>
  <c r="F37" i="5"/>
  <c r="BB59" i="1" s="1"/>
  <c r="BB55" i="1" s="1"/>
  <c r="J89" i="6"/>
  <c r="AX55" i="1" l="1"/>
  <c r="BB54" i="1"/>
  <c r="J96" i="5"/>
  <c r="J66" i="5" s="1"/>
  <c r="BK95" i="5"/>
  <c r="AW55" i="1"/>
  <c r="BA54" i="1"/>
  <c r="AZ55" i="1"/>
  <c r="AY55" i="1"/>
  <c r="BC54" i="1"/>
  <c r="J97" i="6"/>
  <c r="J65" i="6" s="1"/>
  <c r="BK96" i="6"/>
  <c r="AT60" i="1"/>
  <c r="T95" i="5"/>
  <c r="T94" i="5" s="1"/>
  <c r="T93" i="5" s="1"/>
  <c r="J97" i="4"/>
  <c r="J64" i="4" s="1"/>
  <c r="BK96" i="4"/>
  <c r="J96" i="4" s="1"/>
  <c r="P95" i="5"/>
  <c r="P94" i="5" s="1"/>
  <c r="P93" i="5" s="1"/>
  <c r="AU59" i="1" s="1"/>
  <c r="AU55" i="1" s="1"/>
  <c r="AU54" i="1" s="1"/>
  <c r="BK104" i="3"/>
  <c r="BK100" i="2"/>
  <c r="AZ54" i="1" l="1"/>
  <c r="AV55" i="1"/>
  <c r="AT55" i="1" s="1"/>
  <c r="W30" i="1"/>
  <c r="AW54" i="1"/>
  <c r="AK30" i="1" s="1"/>
  <c r="J95" i="5"/>
  <c r="J65" i="5" s="1"/>
  <c r="BK94" i="5"/>
  <c r="J63" i="4"/>
  <c r="J32" i="4"/>
  <c r="J100" i="2"/>
  <c r="J64" i="2" s="1"/>
  <c r="BK99" i="2"/>
  <c r="J99" i="2" s="1"/>
  <c r="J96" i="6"/>
  <c r="J64" i="6" s="1"/>
  <c r="BK95" i="6"/>
  <c r="J95" i="6" s="1"/>
  <c r="J104" i="3"/>
  <c r="J66" i="3" s="1"/>
  <c r="BK97" i="3"/>
  <c r="AY54" i="1"/>
  <c r="W32" i="1"/>
  <c r="AX54" i="1"/>
  <c r="W31" i="1"/>
  <c r="J97" i="3" l="1"/>
  <c r="J64" i="3" s="1"/>
  <c r="BK96" i="3"/>
  <c r="J96" i="3" s="1"/>
  <c r="BK93" i="5"/>
  <c r="J93" i="5" s="1"/>
  <c r="J94" i="5"/>
  <c r="J64" i="5" s="1"/>
  <c r="J32" i="6"/>
  <c r="J63" i="6"/>
  <c r="J41" i="4"/>
  <c r="AG58" i="1"/>
  <c r="AN58" i="1" s="1"/>
  <c r="J63" i="2"/>
  <c r="J32" i="2"/>
  <c r="W29" i="1"/>
  <c r="AV54" i="1"/>
  <c r="AG60" i="1" l="1"/>
  <c r="AN60" i="1" s="1"/>
  <c r="J41" i="6"/>
  <c r="AK29" i="1"/>
  <c r="AT54" i="1"/>
  <c r="J63" i="5"/>
  <c r="J32" i="5"/>
  <c r="J63" i="3"/>
  <c r="J32" i="3"/>
  <c r="AG56" i="1"/>
  <c r="J41" i="2"/>
  <c r="AG57" i="1" l="1"/>
  <c r="AN57" i="1" s="1"/>
  <c r="J41" i="3"/>
  <c r="AG59" i="1"/>
  <c r="AN59" i="1" s="1"/>
  <c r="J41" i="5"/>
  <c r="AG55" i="1"/>
  <c r="AN56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<sst xmlns="http://schemas.openxmlformats.org/spreadsheetml/2006/main" count="7141" uniqueCount="1059">
  <si>
    <t>Export Komplet</t>
  </si>
  <si>
    <t>VZ</t>
  </si>
  <si>
    <t>2.0</t>
  </si>
  <si>
    <t>ZAMOK</t>
  </si>
  <si>
    <t>False</t>
  </si>
  <si>
    <t>{78bfac5f-7640-4589-bd38-0e42624003e9}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</si>
  <si>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</si>
  <si>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</si>
  <si>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</si>
  <si>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</si>
  <si>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</si>
  <si>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</si>
  <si>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</si>
  <si>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</si>
  <si>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2021/P01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</si>
  <si>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</si>
  <si>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</si>
  <si>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220 Sadové úpravy</t>
  </si>
  <si>
    <t>KSO:</t>
  </si>
  <si>
    <t/>
  </si>
  <si>
    <t>CC-CZ:</t>
  </si>
  <si>
    <t>Místo:</t>
  </si>
  <si>
    <t>Moravská Ostrava</t>
  </si>
  <si>
    <t>Datum:</t>
  </si>
  <si>
    <t>13. 4. 2020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</si>
  <si>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</si>
  <si>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</si>
  <si>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</si>
  <si>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</si>
  <si>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</si>
  <si>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</si>
  <si>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</si>
  <si>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73211141</t>
  </si>
  <si>
    <t>ing. Petra Ličková</t>
  </si>
  <si>
    <t>True</t>
  </si>
  <si>
    <t>Zpracovatel:</t>
  </si>
  <si>
    <t>02609169</t>
  </si>
  <si>
    <t>Arch4green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</si>
  <si>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</si>
  <si>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</si>
  <si>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</si>
  <si>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</si>
  <si>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</si>
  <si>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</si>
  <si>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</si>
  <si>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</si>
  <si>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</si>
  <si>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</si>
  <si>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</si>
  <si>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</si>
  <si>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</si>
  <si>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</si>
  <si>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</si>
  <si>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</si>
  <si>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</si>
  <si>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</si>
  <si>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</si>
  <si>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</si>
  <si>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</si>
  <si>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</si>
  <si>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</si>
  <si>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</si>
  <si>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</si>
  <si>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</si>
  <si>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</si>
  <si>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</si>
  <si>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</si>
  <si>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</si>
  <si>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</si>
  <si>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</si>
  <si>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</si>
  <si>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</si>
  <si>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</si>
  <si>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</si>
  <si>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</si>
  <si>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</si>
  <si>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</si>
  <si>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</si>
  <si>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220</t>
  </si>
  <si>
    <t>Sadové úpravy</t>
  </si>
  <si>
    <t>STA</t>
  </si>
  <si>
    <t>1</t>
  </si>
  <si>
    <t>{e59cad28-599f-4741-9bcb-68a1ee6eceb9}</t>
  </si>
  <si>
    <t>2</t>
  </si>
  <si>
    <t>/</t>
  </si>
  <si>
    <t>01</t>
  </si>
  <si>
    <t>Založení intenzivní střešní zahrady</t>
  </si>
  <si>
    <t>Soupis</t>
  </si>
  <si>
    <t>{ba7cdd6e-0983-43d5-a27c-2ea5fb9dff3a}</t>
  </si>
  <si>
    <t>02</t>
  </si>
  <si>
    <t>Založení extenzivní střešní zahrady - atrium</t>
  </si>
  <si>
    <t>{57d03325-4d55-4f20-9a5e-04c733c6c54f}</t>
  </si>
  <si>
    <t>03</t>
  </si>
  <si>
    <t>Výsadba nových stromů a keřů do nádob</t>
  </si>
  <si>
    <t>{f432661f-c889-4ce3-9eab-caefd9c30cc3}</t>
  </si>
  <si>
    <t>04</t>
  </si>
  <si>
    <t>Výsadba nových alejových stromů do trávníkových pruhů</t>
  </si>
  <si>
    <t>{42683a08-d0bb-4d23-a344-77fcf95bc94c}</t>
  </si>
  <si>
    <t>05</t>
  </si>
  <si>
    <t>Následná rozvojová péče</t>
  </si>
  <si>
    <t>{afb418df-9605-481f-a331-7127d61b602f}</t>
  </si>
  <si>
    <t>KRYCÍ LIST SOUPISU PRACÍ</t>
  </si>
  <si>
    <t>Objekt:</t>
  </si>
  <si>
    <t>SO 220 - Sadové úpravy</t>
  </si>
  <si>
    <t>Soupis:</t>
  </si>
  <si>
    <t>01 - Založení intenzivní střešní zahrady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</si>
  <si>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</si>
  <si>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</si>
  <si>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</si>
  <si>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</si>
  <si>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</si>
  <si>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01 - Terénní úpravy</t>
  </si>
  <si>
    <t xml:space="preserve">    02 - Šlapáky</t>
  </si>
  <si>
    <t xml:space="preserve">    03 - Výsadba rostlin</t>
  </si>
  <si>
    <t xml:space="preserve">      032 - Výsadba keřů</t>
  </si>
  <si>
    <t xml:space="preserve">      033 - Výsadba trvalek a travin</t>
  </si>
  <si>
    <t xml:space="preserve">      034 - Výsadba cibulovin</t>
  </si>
  <si>
    <t xml:space="preserve">      035 - Výsadba rostlin z multiplat</t>
  </si>
  <si>
    <t xml:space="preserve">      036 - Ošetření rostlin po výsadbě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</si>
  <si>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</si>
  <si>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</si>
  <si>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</si>
  <si>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</si>
  <si>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</si>
  <si>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</si>
  <si>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</si>
  <si>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</si>
  <si>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</si>
  <si>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</si>
  <si>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</si>
  <si>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</si>
  <si>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</si>
  <si>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</si>
  <si>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</si>
  <si>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</si>
  <si>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</si>
  <si>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</si>
  <si>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</si>
  <si>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</si>
  <si>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</si>
  <si>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Terénní úpravy</t>
  </si>
  <si>
    <t>K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</si>
  <si>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</si>
  <si>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</si>
  <si>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m2</t>
  </si>
  <si>
    <t>CS ÚRS 2019 01</t>
  </si>
  <si>
    <t>4</t>
  </si>
  <si>
    <t>1039461480</t>
  </si>
  <si>
    <t>PSC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</si>
  <si>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</si>
  <si>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Šlapáky</t>
  </si>
  <si>
    <t>451504111</t>
  </si>
  <si>
    <t>Zřízení podkladní vrstvy z kameniva pod dlažbu tl. do 100 mm</t>
  </si>
  <si>
    <t>1667942679</t>
  </si>
  <si>
    <t xml:space="preserve">Poznámka k souboru cen:_x000D_
1. Ceny lze použít i pro podkladní vrstvy pod patky a schody a pod dna a svahy melioračních kanálů._x000D_
2. V cenách nejsou započteny náklady na dodání kameniva, tyto materiály se oceňují ve specifikaci. Ztratné lze dohodnout ve výši 5 %._x000D_
</t>
  </si>
  <si>
    <t>VV</t>
  </si>
  <si>
    <t>šlapáky*počet</t>
  </si>
  <si>
    <t>(0,46*0,44)*58</t>
  </si>
  <si>
    <t>Součet</t>
  </si>
  <si>
    <t>3</t>
  </si>
  <si>
    <t>M</t>
  </si>
  <si>
    <t>58343810</t>
  </si>
  <si>
    <t>kamenivo drcené hrubé frakce 4/8</t>
  </si>
  <si>
    <t>t</t>
  </si>
  <si>
    <t>8</t>
  </si>
  <si>
    <t>-1081744363</t>
  </si>
  <si>
    <t>šlapák*počet*vrstva*objem. koef.</t>
  </si>
  <si>
    <t>((0,460*0,440)*58*0,10)*1,45</t>
  </si>
  <si>
    <t>5924532R</t>
  </si>
  <si>
    <t>Dlažba betonová 460x440x40mm břidlicová, reliéfní. Dlažba je mrazuvzdorná, trvanlivá a její povrch je impregnován proti znečištění.</t>
  </si>
  <si>
    <t>kus</t>
  </si>
  <si>
    <t>-1592334857</t>
  </si>
  <si>
    <t>P</t>
  </si>
  <si>
    <t>Poznámka k položce:_x000D_
Včetně koef. ztrát (2 ks rezerva).</t>
  </si>
  <si>
    <t>Výsadba rostlin</t>
  </si>
  <si>
    <t>032</t>
  </si>
  <si>
    <t>Výsadba keřů</t>
  </si>
  <si>
    <t>5</t>
  </si>
  <si>
    <t>183101113</t>
  </si>
  <si>
    <t>Hloubení jamek pro vysazování rostlin v zemině tř.1 až 4 bez výměny půdy v rovině nebo na svahu do 1:5, objemu přes 0,02 do 0,05 m3</t>
  </si>
  <si>
    <t>-1061152963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</si>
  <si>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</si>
  <si>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6</t>
  </si>
  <si>
    <t>184102112</t>
  </si>
  <si>
    <t>Výsadba dřeviny s balem do předem vyhloubené jamky se zalitím v rovině nebo na svahu do 1:5, při průměru balu přes 200 do 300 mm</t>
  </si>
  <si>
    <t>1409476134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</si>
  <si>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</si>
  <si>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7</t>
  </si>
  <si>
    <t>026R037</t>
  </si>
  <si>
    <t>Euonymus alatus ´Compactus´ 60/80, kont.</t>
  </si>
  <si>
    <t>608412060</t>
  </si>
  <si>
    <t>026R038</t>
  </si>
  <si>
    <t>Caryopteris x clandonensis 30/40, kont.</t>
  </si>
  <si>
    <t>268792506</t>
  </si>
  <si>
    <t>9</t>
  </si>
  <si>
    <t>026R063</t>
  </si>
  <si>
    <t>Salix repens ´Argentea´ 30/40, kont.</t>
  </si>
  <si>
    <t>398908341</t>
  </si>
  <si>
    <t>10</t>
  </si>
  <si>
    <t>026R055</t>
  </si>
  <si>
    <t>Hydrangea paniculata 'Vanille Fraise' 50/60, kont.</t>
  </si>
  <si>
    <t>-1528522019</t>
  </si>
  <si>
    <t>11</t>
  </si>
  <si>
    <t>183101114</t>
  </si>
  <si>
    <t>Hloubení jamek pro vysazování rostlin v zemině tř.1 až 4 bez výměny půdy v rovině nebo na svahu do 1:5, objemu přes 0,05 do 0,125 m3</t>
  </si>
  <si>
    <t>-1412369486</t>
  </si>
  <si>
    <t>12</t>
  </si>
  <si>
    <t>184102113</t>
  </si>
  <si>
    <t>Výsadba dřeviny s balem do předem vyhloubené jamky se zalitím v rovině nebo na svahu do 1:5, při průměru balu přes 300 do 400 mm</t>
  </si>
  <si>
    <t>-1928632673</t>
  </si>
  <si>
    <t>13</t>
  </si>
  <si>
    <t>026R006</t>
  </si>
  <si>
    <t>Pinus mugo ´Mughus´ 60/80, kont.</t>
  </si>
  <si>
    <t>-1566819547</t>
  </si>
  <si>
    <t>033</t>
  </si>
  <si>
    <t>Výsadba trvalek a travin</t>
  </si>
  <si>
    <t>14</t>
  </si>
  <si>
    <t>183111112</t>
  </si>
  <si>
    <t>Hloubení jamek pro vysazování rostlin v zemině tř.1 až 4 bez výměny půdy v rovině nebo na svahu do 1:5, objemu přes 0,002 do 0,005 m3</t>
  </si>
  <si>
    <t>-877621097</t>
  </si>
  <si>
    <t>183211312</t>
  </si>
  <si>
    <t>Výsadba květin do připravené půdy se zalitím do připravené půdy, se zalitím trvalek</t>
  </si>
  <si>
    <t>2029465151</t>
  </si>
  <si>
    <t xml:space="preserve">Poznámka k souboru cen:_x000D_
1. V cenách jsou započteny i náklady na případné naložení přebytečných výkopků na dopravní prostředek, odvoz na vzdálenost do 20 km a složení výkopků._x000D_
2. V cenách nejsou započteny náklady na:_x000D_
a) hloubení jamek,_x000D_
b) uložení odpadu na skládce._x000D_
3. Ceny nelze použít pro ornamentální výsadby; tyto se oceňují individuálně._x000D_
</t>
  </si>
  <si>
    <t>16</t>
  </si>
  <si>
    <t>02665R001</t>
  </si>
  <si>
    <t>Solidago hybr. 'Stahlekrone', K9</t>
  </si>
  <si>
    <t>ks</t>
  </si>
  <si>
    <t>-210136469</t>
  </si>
  <si>
    <t>17</t>
  </si>
  <si>
    <t>02665R002</t>
  </si>
  <si>
    <t>Filipendula vulgaris 'Plena'', K9</t>
  </si>
  <si>
    <t>-1857094642</t>
  </si>
  <si>
    <t>18</t>
  </si>
  <si>
    <t>02665R003</t>
  </si>
  <si>
    <t>Anemone sylvestris, K9</t>
  </si>
  <si>
    <t>-1976481235</t>
  </si>
  <si>
    <t>19</t>
  </si>
  <si>
    <t>02665R004</t>
  </si>
  <si>
    <t>Lavandula angustifolia, K9</t>
  </si>
  <si>
    <t>668992631</t>
  </si>
  <si>
    <t>20</t>
  </si>
  <si>
    <t>02665R005</t>
  </si>
  <si>
    <t>Inula hirta, K9</t>
  </si>
  <si>
    <t>1292281664</t>
  </si>
  <si>
    <t>02665R006</t>
  </si>
  <si>
    <t>Euphorbia polychroma, K9</t>
  </si>
  <si>
    <t>-900368286</t>
  </si>
  <si>
    <t>22</t>
  </si>
  <si>
    <t>02665R007</t>
  </si>
  <si>
    <t>Aster amellus 'Rudolph Goethe', K9</t>
  </si>
  <si>
    <t>837364725</t>
  </si>
  <si>
    <t>23</t>
  </si>
  <si>
    <t>02665R008</t>
  </si>
  <si>
    <t>Iris barbata - media 'Vamp', K9</t>
  </si>
  <si>
    <t>579134191</t>
  </si>
  <si>
    <t>24</t>
  </si>
  <si>
    <t>02665R009</t>
  </si>
  <si>
    <t>Thymus serpyllum', K9</t>
  </si>
  <si>
    <t>-658054564</t>
  </si>
  <si>
    <t>25</t>
  </si>
  <si>
    <t>02665R010</t>
  </si>
  <si>
    <t>Geranium sanguineum, K9</t>
  </si>
  <si>
    <t>-1473805288</t>
  </si>
  <si>
    <t>26</t>
  </si>
  <si>
    <t>02665R011</t>
  </si>
  <si>
    <t>Oenothera missouriensis, K9</t>
  </si>
  <si>
    <t>-799810361</t>
  </si>
  <si>
    <t>27</t>
  </si>
  <si>
    <t>02665R012</t>
  </si>
  <si>
    <t>Alchemilla mollis, K9</t>
  </si>
  <si>
    <t>2107043114</t>
  </si>
  <si>
    <t>28</t>
  </si>
  <si>
    <t>02665R013</t>
  </si>
  <si>
    <t>Waldsteinia ternata, K9</t>
  </si>
  <si>
    <t>-1061927648</t>
  </si>
  <si>
    <t>29</t>
  </si>
  <si>
    <t>02665R014</t>
  </si>
  <si>
    <t>Pulsatilla vulgaris 'Bells Violet', K9</t>
  </si>
  <si>
    <t>-933370712</t>
  </si>
  <si>
    <t>30</t>
  </si>
  <si>
    <t>02665R015</t>
  </si>
  <si>
    <t>Adonis vernalis, K9</t>
  </si>
  <si>
    <t>-775553128</t>
  </si>
  <si>
    <t>Poznámka k položce:_x000D_
syn. Adonanthe vernalis</t>
  </si>
  <si>
    <t>31</t>
  </si>
  <si>
    <t>02665R016</t>
  </si>
  <si>
    <t>Gypsophylla repens 'Rosenschleier', K9</t>
  </si>
  <si>
    <t>-1402262663</t>
  </si>
  <si>
    <t>32</t>
  </si>
  <si>
    <t>02665R017</t>
  </si>
  <si>
    <t>Stipa pennata, K9</t>
  </si>
  <si>
    <t>-343363932</t>
  </si>
  <si>
    <t>33</t>
  </si>
  <si>
    <t>02665R018</t>
  </si>
  <si>
    <t>Festuca scoparia, K9</t>
  </si>
  <si>
    <t>1335558084</t>
  </si>
  <si>
    <t>034</t>
  </si>
  <si>
    <t>Výsadba cibulovin</t>
  </si>
  <si>
    <t>34</t>
  </si>
  <si>
    <t>183111111</t>
  </si>
  <si>
    <t>Hloubení jamek pro vysazování rostlin v zemině tř.1 až 4 bez výměny půdy v rovině nebo na svahu do 1:5, objemu do 0,002 m3</t>
  </si>
  <si>
    <t>-317332223</t>
  </si>
  <si>
    <t>35</t>
  </si>
  <si>
    <t>183211313</t>
  </si>
  <si>
    <t>Výsadba květin do připravené půdy se zalitím do připravené půdy, se zalitím cibulí nebo hlíz</t>
  </si>
  <si>
    <t>-2043763043</t>
  </si>
  <si>
    <t>36</t>
  </si>
  <si>
    <t>02665R025</t>
  </si>
  <si>
    <t>Allium aflatunense ´Purple Sensation´</t>
  </si>
  <si>
    <t>559663546</t>
  </si>
  <si>
    <t>37</t>
  </si>
  <si>
    <t>02665R026</t>
  </si>
  <si>
    <t>Allium sphaerocephalon</t>
  </si>
  <si>
    <t>500929241</t>
  </si>
  <si>
    <t>Poznámka k položce:_x000D_
Výsadba naširoko.</t>
  </si>
  <si>
    <t>38</t>
  </si>
  <si>
    <t>02665R027</t>
  </si>
  <si>
    <t>Crocus 'Flower record'</t>
  </si>
  <si>
    <t>-538555196</t>
  </si>
  <si>
    <t>Poznámka k položce:_x000D_
Výsadba do hnízd po 10ks.</t>
  </si>
  <si>
    <t>39</t>
  </si>
  <si>
    <t>02665R028</t>
  </si>
  <si>
    <t>Crocus 'Goldilocks'</t>
  </si>
  <si>
    <t>-1028511176</t>
  </si>
  <si>
    <t>40</t>
  </si>
  <si>
    <t>02665R029</t>
  </si>
  <si>
    <t>Narcissus 'Jack Snipe'</t>
  </si>
  <si>
    <t>1359564658</t>
  </si>
  <si>
    <t>41</t>
  </si>
  <si>
    <t>02665R030</t>
  </si>
  <si>
    <t>Narcissus 'Tresamble'</t>
  </si>
  <si>
    <t>1519543371</t>
  </si>
  <si>
    <t>42</t>
  </si>
  <si>
    <t>02665R031</t>
  </si>
  <si>
    <t>Tulipa clusiana 'Lady Jane'</t>
  </si>
  <si>
    <t>402467592</t>
  </si>
  <si>
    <t>Poznámka k položce:_x000D_
Výsadba do hnízd po 5 kusech.</t>
  </si>
  <si>
    <t>43</t>
  </si>
  <si>
    <t>02665R032</t>
  </si>
  <si>
    <t xml:space="preserve">Tulipa clusiana var. chrysantha </t>
  </si>
  <si>
    <t>-1295922165</t>
  </si>
  <si>
    <t>44</t>
  </si>
  <si>
    <t>02665R033</t>
  </si>
  <si>
    <t>Tulipa 'Dynasty'</t>
  </si>
  <si>
    <t>1701038768</t>
  </si>
  <si>
    <t>45</t>
  </si>
  <si>
    <t>02665R034</t>
  </si>
  <si>
    <t xml:space="preserve">Tulipán vícekvětý ´Praestans Zwanenburg´ </t>
  </si>
  <si>
    <t>1400047451</t>
  </si>
  <si>
    <t>035</t>
  </si>
  <si>
    <t>Výsadba rostlin z multiplat</t>
  </si>
  <si>
    <t>46</t>
  </si>
  <si>
    <t>-1468214071</t>
  </si>
  <si>
    <t>47</t>
  </si>
  <si>
    <t>-10767747</t>
  </si>
  <si>
    <t>48</t>
  </si>
  <si>
    <t>02665R040</t>
  </si>
  <si>
    <t>Multiplato Sedum (rozchodník) směs A, 1ks průměr 9cm, 15 buněk. Skladba po cca 10%: Sedum album, Sedum sexangulare, Sedum hispanicum, Sedum hybridum, Sedum reflexum, Sedum floriferum, Sedum spurium, Sempervivum arachnoideum, Sempervivum montanum, Jovibarba spec.</t>
  </si>
  <si>
    <t>-702546268</t>
  </si>
  <si>
    <t>množství + rezerva ztrát</t>
  </si>
  <si>
    <t>324+21</t>
  </si>
  <si>
    <t>036</t>
  </si>
  <si>
    <t>Ošetření rostlin po výsadbě</t>
  </si>
  <si>
    <t>49</t>
  </si>
  <si>
    <t>184851411</t>
  </si>
  <si>
    <t>Zpětný řez keřů po výsadbě netrnitých, výšky do 0,5 m</t>
  </si>
  <si>
    <t>1687000240</t>
  </si>
  <si>
    <t xml:space="preserve">Poznámka k souboru cen:_x000D_
1. V cenách jsou započteny i náklady spojené s přemístěním odstraněných větví na vzdálenost do 20 m, naložením na dopravní prostředek, odvozem do 20 km a se složením._x000D_
2. V cenách nejsou započteny náklady na uložení odpadu na skládku._x000D_
3. Ceny nelze použít pro řez popínavých dřevin a řez stromů nebo keřů ve ztížených podmínkách. Tyto práce se oceňují individuálně._x000D_
4. Měrnou jednotkou kus se u řezu rozumí jeden keř._x000D_
</t>
  </si>
  <si>
    <t>50</t>
  </si>
  <si>
    <t>184851412</t>
  </si>
  <si>
    <t>Zpětný řez keřů po výsadbě netrnitých, výšky přes 0,5 m do 1 m</t>
  </si>
  <si>
    <t>289243256</t>
  </si>
  <si>
    <t>51</t>
  </si>
  <si>
    <t>185804511</t>
  </si>
  <si>
    <t>Odplevelení výsadeb v rovině nebo na svahu do 1:5 záhonů květin</t>
  </si>
  <si>
    <t>-1250639055</t>
  </si>
  <si>
    <t xml:space="preserve">Poznámka k souboru cen:_x000D_
1. V cenách jsou započteny i náklady spojené s nakypřením, s případným naložením odpadu na dopravní prostředek, odvozem do 20 km a se složením._x000D_
2. V 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</si>
  <si>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52</t>
  </si>
  <si>
    <t>185804252</t>
  </si>
  <si>
    <t>Odstranění odkvetlých a odumřelých částí rostlin ze záhonů trvalek</t>
  </si>
  <si>
    <t>1497503550</t>
  </si>
  <si>
    <t xml:space="preserve">Poznámka k souboru cen:_x000D_
1. V cenách jsou započteny i náklady spojené s vynošením odpadu na okraje záhonu, naložením na dopravní prostředek, odvozem do 20 km, se složením a na vysbírání případných odpadků ze záhonů._x000D_
2. V cenách nejsou započteny náklady na uložení odpadu na skládku._x000D_
</t>
  </si>
  <si>
    <t>997</t>
  </si>
  <si>
    <t>Přesun sutě</t>
  </si>
  <si>
    <t>53</t>
  </si>
  <si>
    <t>9970135R0</t>
  </si>
  <si>
    <t>Odvoz odpadu na skládku nebo meziskládku do 1 km se složením</t>
  </si>
  <si>
    <t>1510749888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</si>
  <si>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</si>
  <si>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Poznámka k položce:_x000D_
Odpad vzniklý zakládáním sadovnické úpravy.</t>
  </si>
  <si>
    <t>54</t>
  </si>
  <si>
    <t>997013R00</t>
  </si>
  <si>
    <t>Příplatek k odvozu odpadu vzniklého zakládáním sadovnické úpravy na skládku ZKD 1 km přes 1 km</t>
  </si>
  <si>
    <t>-203641862</t>
  </si>
  <si>
    <t>55</t>
  </si>
  <si>
    <t>9970138R0</t>
  </si>
  <si>
    <t>Poplatek za uložení na skládce (skládkovné) odpadu vzniklého zakládáním sadovnické úpravy</t>
  </si>
  <si>
    <t>2028616450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</si>
  <si>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</si>
  <si>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998</t>
  </si>
  <si>
    <t>Přesun hmot</t>
  </si>
  <si>
    <t>56</t>
  </si>
  <si>
    <t>998231411</t>
  </si>
  <si>
    <t>Přesun hmot pro sadovnické a krajinářské úpravy - ručně bez užití mechanizace vodorovná dopravní vzdálenost do 100 m</t>
  </si>
  <si>
    <t>1587450332</t>
  </si>
  <si>
    <t>57</t>
  </si>
  <si>
    <t>998231431</t>
  </si>
  <si>
    <t>Přesun hmot pro sadovnické a krajinářské úpravy - ručně bez užití mechanizace Příplatek k cenám za zvětšený přesun přes vymezenou největší dopravní vzdálenost za každých dalších i započatých 100 m</t>
  </si>
  <si>
    <t>353630383</t>
  </si>
  <si>
    <t>VRN</t>
  </si>
  <si>
    <t>Vedlejší rozpočtové náklady</t>
  </si>
  <si>
    <t>VRN1</t>
  </si>
  <si>
    <t>Průzkumné, geodetické a projektové práce</t>
  </si>
  <si>
    <t>58</t>
  </si>
  <si>
    <t>012103000</t>
  </si>
  <si>
    <t>Geodetické práce před výstavbou</t>
  </si>
  <si>
    <t>…</t>
  </si>
  <si>
    <t>1024</t>
  </si>
  <si>
    <t>-260220506</t>
  </si>
  <si>
    <t>Poznámka k položce:_x000D_
Vyměření výsadbových míst a umístění technických prvků.</t>
  </si>
  <si>
    <t>VRN6</t>
  </si>
  <si>
    <t>Územní vlivy</t>
  </si>
  <si>
    <t>59</t>
  </si>
  <si>
    <t>065002000</t>
  </si>
  <si>
    <t>Mimostaveništní doprava materiálů</t>
  </si>
  <si>
    <t>889181089</t>
  </si>
  <si>
    <t>Poznámka k položce:_x000D_
Položka slouží k vyčíslení zvýšených nákladů na vertikální dopravu na střechu objektu - místo realizace sadovnické úpravy. Rostliny musí být dopraveny šetrně!</t>
  </si>
  <si>
    <t>přesun sutě + přesun materiálu (t)</t>
  </si>
  <si>
    <t>0,146+4,283</t>
  </si>
  <si>
    <t>02 - Založení extenzivní střešní zahrady - atrium</t>
  </si>
  <si>
    <t>1887965938</t>
  </si>
  <si>
    <t>slunná + stinná</t>
  </si>
  <si>
    <t>211+66</t>
  </si>
  <si>
    <t>1180931537</t>
  </si>
  <si>
    <t>2041319112</t>
  </si>
  <si>
    <t>02665R019</t>
  </si>
  <si>
    <t>Bergenia cordifolia, K9</t>
  </si>
  <si>
    <t>-497953308</t>
  </si>
  <si>
    <t>180000R01</t>
  </si>
  <si>
    <t>Výsev směsi řízků rozchodníků (Sedum sp.), řízky se aplikují rovnoměrným rozhozením po ploše a zapraví se ježkovým válcem do substrátu</t>
  </si>
  <si>
    <t>-1703688450</t>
  </si>
  <si>
    <t>02665R042</t>
  </si>
  <si>
    <t>Řízky Sedum (rozchodník) směs C, zastoupení nejméně 8 druhů npř.: Sedum album, Sedum sexangulare, Sedum hispanicum, Sedum hybridum, Sedum reflexum, Sedum floriferum, Sedum spurium, Sedum acre</t>
  </si>
  <si>
    <t>kg</t>
  </si>
  <si>
    <t>-803484105</t>
  </si>
  <si>
    <t xml:space="preserve">Poznámka k položce:_x000D_
Na 1m2 bude vyseto 0,15kg směsi. Řízky budou aplikovány rovnoměrným rozhozem a zapraveny ježkovým válcem. </t>
  </si>
  <si>
    <t>plocha*výsevek + ztratné</t>
  </si>
  <si>
    <t>(66*0,15)+0,1</t>
  </si>
  <si>
    <t>-1462675216</t>
  </si>
  <si>
    <t>516451546</t>
  </si>
  <si>
    <t>02665R041</t>
  </si>
  <si>
    <t>Multiplato Sedum (rozchodník) směs B, 1ks průměr 9 cm, 15 buněk. Skladba po cca 10%: Sedum album, Sedum sexangulare, Sedum hispanicum, Sedum hybridum, Sedum reflexum, Sedum floriferum, Sedum spurium, Sedum acre ´Yellow Queen´, Sempervivum montanum, Jovibarba spec.</t>
  </si>
  <si>
    <t>-1955106177</t>
  </si>
  <si>
    <t>počet + rezerva ztrát</t>
  </si>
  <si>
    <t>3650+25</t>
  </si>
  <si>
    <t>185804312</t>
  </si>
  <si>
    <t>Zalití rostlin vodou plochy záhonů jednotlivě přes 20 m2</t>
  </si>
  <si>
    <t>m3</t>
  </si>
  <si>
    <t>1657725442</t>
  </si>
  <si>
    <t>Poznámka k položce:_x000D_
Zalití po výsevu a výsadbě.</t>
  </si>
  <si>
    <t>plocha výsadeb*0,01m3 vody</t>
  </si>
  <si>
    <t>277*0,01</t>
  </si>
  <si>
    <t>-1595753829</t>
  </si>
  <si>
    <t>-2081826995</t>
  </si>
  <si>
    <t>1390849099</t>
  </si>
  <si>
    <t>-1500697748</t>
  </si>
  <si>
    <t>1309003432</t>
  </si>
  <si>
    <t>Poznámka k položce:_x000D_
Odpad vzniklý průklesty a řezem dřevin.</t>
  </si>
  <si>
    <t>900675852</t>
  </si>
  <si>
    <t>-1720949028</t>
  </si>
  <si>
    <t>-798220811</t>
  </si>
  <si>
    <t>-1581758637</t>
  </si>
  <si>
    <t>materiál + suť (t)</t>
  </si>
  <si>
    <t>1,552+0,166</t>
  </si>
  <si>
    <t>03 - Výsadba nových stromů a keřů do nádob</t>
  </si>
  <si>
    <t xml:space="preserve">      031 - Výsadba stromů</t>
  </si>
  <si>
    <t>183901R01</t>
  </si>
  <si>
    <t>Příprava nádob pro vysazování rostlin, kotvení dřevin, zřízení separačních vrstev, naplnění substráty</t>
  </si>
  <si>
    <t>-289071179</t>
  </si>
  <si>
    <t>Poznámka k položce:_x000D_
Nádobou je myšlen vymezený prokořenitelný prostor. Pěstební substrát se bude doplňovat až při samotné výsadbě dřevin a bude průběžně utužován!</t>
  </si>
  <si>
    <t>jednotlivé nádoby+nádoba na parkovišti</t>
  </si>
  <si>
    <t>6+5</t>
  </si>
  <si>
    <t>69311088</t>
  </si>
  <si>
    <t>geotextilie netkaná separační, ochranná, filtrační, drenážní PES 500g/m2</t>
  </si>
  <si>
    <t>2139083358</t>
  </si>
  <si>
    <t>58761511</t>
  </si>
  <si>
    <t>kamenivo keramické zahradní červenohnědé frakce 8/16</t>
  </si>
  <si>
    <t>-976368013</t>
  </si>
  <si>
    <t>10321003</t>
  </si>
  <si>
    <t>substrát vegetačních střech intenzivní</t>
  </si>
  <si>
    <t>1934029560</t>
  </si>
  <si>
    <t>Poznámka k položce:_x000D_
Specifikace viz. projektová dokumentace SO 220</t>
  </si>
  <si>
    <t>18580211R</t>
  </si>
  <si>
    <t>Aplikace půdního kondicionéru přimícháním do výsadbového substrátu.</t>
  </si>
  <si>
    <t>-1831247982</t>
  </si>
  <si>
    <t>dávka 800g na m3 substrátu</t>
  </si>
  <si>
    <t>0,8*28</t>
  </si>
  <si>
    <t>25191155R</t>
  </si>
  <si>
    <t>Půdní kondicionér vícesložkový zvyšující sorbční kapacitu půdy a mikrobiologickou aktivitu v půdě. Je to suchá, granulovaná až prášková směs kopolymerů, hnojiv a stopových prvků a růstových stimulátorů. Zvyšuje prokořenění, vodní retenční kapacitu půdy (pojme 100 násobek vody oproti vlastní hmotnosti, kterou potom pomalu uvolňuje). _x000D_
Aplikace bude provedena promísením se substrátem při výsadbě.</t>
  </si>
  <si>
    <t>1108103899</t>
  </si>
  <si>
    <t>031</t>
  </si>
  <si>
    <t>Výsadba stromů</t>
  </si>
  <si>
    <t>184102115</t>
  </si>
  <si>
    <t>Výsadba dřeviny s balem do předem vyhloubené jamky se zalitím v rovině nebo na svahu do 1:5, při průměru balu přes 500 do 600 mm</t>
  </si>
  <si>
    <t>-173101148</t>
  </si>
  <si>
    <t>184102185</t>
  </si>
  <si>
    <t>Výsadba dřeviny s balem do předem vyhloubené jamky se zalitím Příplatek k cenám za výsadbu do nádob nebo zvýšených záhonů, při průměru balu přes 500 do 600 mm</t>
  </si>
  <si>
    <t>-1910635232</t>
  </si>
  <si>
    <t>02650R051</t>
  </si>
  <si>
    <t>Platanus hispanica ´Alphen´s Globe´, ok 14/16, bal</t>
  </si>
  <si>
    <t>1660072069</t>
  </si>
  <si>
    <t>184215231</t>
  </si>
  <si>
    <t>Ukotvení dřeviny podzemním kotvením na konstrukci, obvodu kmene do 200 mm, výšky do 5 m</t>
  </si>
  <si>
    <t>-712388825</t>
  </si>
  <si>
    <t xml:space="preserve">Poznámka k souboru cen:_x000D_
1. V cenách jsou započteny i náklady na ochranu proti poškození kmene v místě vzepření._x000D_
2. V cenách nejsou započteny náklady na kotevní a vyvazovací prvky._x000D_
</t>
  </si>
  <si>
    <t>67543R01</t>
  </si>
  <si>
    <t>sada k systému kotvení stromu za zemní bal obsahuje: kotevní šitá smyčka z POP popruhu o šířce 35 mm - 3 ks, kotvící ráčna s POP popruhem o šířce 35 mm a délce 4 m - 1 ks</t>
  </si>
  <si>
    <t>sada</t>
  </si>
  <si>
    <t>1878776357</t>
  </si>
  <si>
    <t>Poznámka k položce:_x000D_
Strom je ukotven za bal pomocí tří textilních popruhů upevněných na bok/dno skruže nebo vegetační nádoby pomocí kotevních šroubů s okem a jedním popruhem s ráčnovým napínákem.</t>
  </si>
  <si>
    <t>184911421</t>
  </si>
  <si>
    <t>Mulčování vysazených rostlin mulčovací kůrou, tl. do 100 mm v rovině nebo na svahu do 1:5</t>
  </si>
  <si>
    <t>45774395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</si>
  <si>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</si>
  <si>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103911000</t>
  </si>
  <si>
    <t>kůra mulčovací VL</t>
  </si>
  <si>
    <t>1590575778</t>
  </si>
  <si>
    <t>vrstva*plocha* ztratné 1,03</t>
  </si>
  <si>
    <t>0,1*18*1,03</t>
  </si>
  <si>
    <t>736072412</t>
  </si>
  <si>
    <t>-387301744</t>
  </si>
  <si>
    <t>02650R050</t>
  </si>
  <si>
    <t>Amelanchier arborea ´Robin Hill´ soliterní vícekmen, v 250/300, K 130l</t>
  </si>
  <si>
    <t>1296150956</t>
  </si>
  <si>
    <t>1672710336</t>
  </si>
  <si>
    <t>1148885408</t>
  </si>
  <si>
    <t>1156592187</t>
  </si>
  <si>
    <t>plocha nádoba*počet</t>
  </si>
  <si>
    <t>1,3*6</t>
  </si>
  <si>
    <t>1987160084</t>
  </si>
  <si>
    <t>0,1*7,8*1,03</t>
  </si>
  <si>
    <t>18485231R</t>
  </si>
  <si>
    <t>Řez dřevin během výsadby k vyrovnání porušeného poměru mezi nadzemní a podzemní částí; zkrácení terminálu se neprovádí pouze v případě jeho porušení. Odstranění poškozených částí rostliny, odstranění nevhodného větvení.</t>
  </si>
  <si>
    <t>-542009945</t>
  </si>
  <si>
    <t>185804311</t>
  </si>
  <si>
    <t>Zalití rostlin vodou plochy záhonů jednotlivě do 20 m2</t>
  </si>
  <si>
    <t>757240887</t>
  </si>
  <si>
    <t>dávka vody 0,06*plocha</t>
  </si>
  <si>
    <t>0,06*(7,8+18)</t>
  </si>
  <si>
    <t>185804319</t>
  </si>
  <si>
    <t>Zalití rostlin vodou Příplatek k cenám za zálivku nádob, nebo zvýšených záhonů do 100 m2 jednotlivě</t>
  </si>
  <si>
    <t>-728192456</t>
  </si>
  <si>
    <t>1845011R3</t>
  </si>
  <si>
    <t>Instalace zavlažovacího vaku - postup viz TZ.</t>
  </si>
  <si>
    <t>1375810459</t>
  </si>
  <si>
    <t>626291R2</t>
  </si>
  <si>
    <t>Zavlažovací vak kruhový pro kapkovou zálivku stromů s průměrem kmene až 8 cm, z odolného polyethylenu. Výška při naplnění: 16 cm, šířka na bázi při naplnění: 90 cm, objem 57l, tvar kruh.</t>
  </si>
  <si>
    <t>131016638</t>
  </si>
  <si>
    <t>18580431R</t>
  </si>
  <si>
    <t>Naplnění zavlažovacích vaků pro kapkovou závlahu stromů</t>
  </si>
  <si>
    <t>41092785</t>
  </si>
  <si>
    <t>dávka vody 0,057m3 * počet vaků*opakování</t>
  </si>
  <si>
    <t>0,057*11*6</t>
  </si>
  <si>
    <t>-397727624</t>
  </si>
  <si>
    <t>-403463328</t>
  </si>
  <si>
    <t>1269147348</t>
  </si>
  <si>
    <t>-1449795588</t>
  </si>
  <si>
    <t>2024793253</t>
  </si>
  <si>
    <t>-1673479489</t>
  </si>
  <si>
    <t>1910412303</t>
  </si>
  <si>
    <t>0,006+4,585</t>
  </si>
  <si>
    <t>04 - Výsadba nových alejových stromů do trávníkových pruhů</t>
  </si>
  <si>
    <t xml:space="preserve">      037 - Výsadba stromů dle Rozhodnutí o uložení náhradní výsadby</t>
  </si>
  <si>
    <t>91972620R</t>
  </si>
  <si>
    <t>Geotextilie netkaná protikořenící se speciální povrchovou úpravou, podélná pevnost v tahu přes 15 do 50 kN/m, 360 g/m2</t>
  </si>
  <si>
    <t>-1012110379</t>
  </si>
  <si>
    <t xml:space="preserve">Poznámka k souboru cen:_x000D_
1. V cenách jsou započteny i náklady na položení a dodání geotextilie včetně přesahů._x000D_
</t>
  </si>
  <si>
    <t>183101221</t>
  </si>
  <si>
    <t>Hloubení jamek pro vysazování rostlin v zemině tř.1 až 4 s výměnou půdy z 50% v rovině nebo na svahu do 1:5, objemu přes 0,40 do 1,00 m3</t>
  </si>
  <si>
    <t>-254201639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</si>
  <si>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na:_x000D_
a) uložení odpadu na skládku,_x000D_
b) substrát, tyto náklady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</si>
  <si>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1037150R4</t>
  </si>
  <si>
    <t>substrát pro výsadbu okrasných dřevin</t>
  </si>
  <si>
    <t>215024060</t>
  </si>
  <si>
    <t>stromů* objem jámy/50%</t>
  </si>
  <si>
    <t>7*(1/2)</t>
  </si>
  <si>
    <t>-879287863</t>
  </si>
  <si>
    <t>dávka 1,5kg/m3 substrátu*koef. ztrát</t>
  </si>
  <si>
    <t>1,5*(3,5*2)*1,03</t>
  </si>
  <si>
    <t>254226405</t>
  </si>
  <si>
    <t>184102114</t>
  </si>
  <si>
    <t>Výsadba dřeviny s balem do předem vyhloubené jamky se zalitím v rovině nebo na svahu do 1:5, při průměru balu přes 400 do 500 mm</t>
  </si>
  <si>
    <t>-1638193794</t>
  </si>
  <si>
    <t>02650R127</t>
  </si>
  <si>
    <t>Dřezovec trojtrnný - Gleditsia triacanthos ´Sunburst´, ok 16/18, ZB</t>
  </si>
  <si>
    <t>-1408479161</t>
  </si>
  <si>
    <t>184215133</t>
  </si>
  <si>
    <t>Ukotvení dřeviny kůly třemi kůly, délky přes 2 do 3 m</t>
  </si>
  <si>
    <t>-1263438078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</si>
  <si>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</si>
  <si>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05217212R</t>
  </si>
  <si>
    <t>tyč odkorněná délka 300-330 cm, s min. průměrem 8 cm, frézovaná, impregnovaná</t>
  </si>
  <si>
    <t>653722409</t>
  </si>
  <si>
    <t>7*3 'Přepočtené koeficientem množství</t>
  </si>
  <si>
    <t>05217211R</t>
  </si>
  <si>
    <t>příčka spojovací min. délka 30 cm, frézovaná, impregnovaná</t>
  </si>
  <si>
    <t>2008671685</t>
  </si>
  <si>
    <t>7*6 'Přepočtené koeficientem množství</t>
  </si>
  <si>
    <t>184215412</t>
  </si>
  <si>
    <t>Zhotovení závlahové mísy u solitérních dřevin v rovině nebo na svahu do 1:5, o průměru mísy přes 0,5 do 1 m</t>
  </si>
  <si>
    <t>2088058787</t>
  </si>
  <si>
    <t xml:space="preserve">Poznámka k souboru cen:_x000D_
1. V cenách jsou započteny i náklady na případné naložení vzniklého odpadu na dopravní prostředek, odvoz na vzdálenost do 20 km a složení odpadu._x000D_
2. V cenách nejsou započteny náklady na materiál pro zhotovení závlahové mísy, tento se oceňuje ve specifikaci._x000D_
3. V cenách o sklonu svahu přes 1:1 jsou uvažovány podmínky pro svahy běžně schůdné; bez použití lezeckých technik. V případě použití lezeckých technik se tyto náklady oceňují individuálně._x000D_
</t>
  </si>
  <si>
    <t>1845011R2</t>
  </si>
  <si>
    <t>Instalace chráničky kmene - ochrany před poškozením strunovou sekačkou v rovině a svahu do 1:5</t>
  </si>
  <si>
    <t>-1287296616</t>
  </si>
  <si>
    <t>2861815R1</t>
  </si>
  <si>
    <t>Perforovaná chránička k ochraně paty kmene stromku před poškozením strunovou sekačkou.</t>
  </si>
  <si>
    <t>1778923349</t>
  </si>
  <si>
    <t>Poznámka k položce:_x000D_
Perforovaná chránička k ochraně paty kmene stromku před poškozením strunovou sekačkou. Výška je 21 cm. Je flexibilní, vzdušná - podélně dělena. Má integrované zámky pro snadné připevnění kolem kmenu stromku a spojování více kusů dohromady. Materiál je 2 mm silný, UV stabilizovaný polyethylén PE (100 % recyklovatelný). Barva je zelená nebo hnědá._x000D_
Dodavatel provede kontrolu obvodu kmene dřevin a zvolí správnou délku chrániček!</t>
  </si>
  <si>
    <t>184501141</t>
  </si>
  <si>
    <t>Zhotovení obalu kmene z rákosové nebo kokosové rohože v rovině nebo na svahu do 1:5</t>
  </si>
  <si>
    <t>-744147962</t>
  </si>
  <si>
    <t>plocha*počet</t>
  </si>
  <si>
    <t>(0,6*2)*7</t>
  </si>
  <si>
    <t>61894003</t>
  </si>
  <si>
    <t>rákos ohradový neloupaný 60x200cm</t>
  </si>
  <si>
    <t>505293259</t>
  </si>
  <si>
    <t>plocha*počet*koef. ztrát</t>
  </si>
  <si>
    <t>(0,6*2)*7*1,03</t>
  </si>
  <si>
    <t>1159999061</t>
  </si>
  <si>
    <t>10391100</t>
  </si>
  <si>
    <t>2096978599</t>
  </si>
  <si>
    <t>0,1*7*1,03</t>
  </si>
  <si>
    <t>1848523R5</t>
  </si>
  <si>
    <t>591624130</t>
  </si>
  <si>
    <t>-119865347</t>
  </si>
  <si>
    <t>626291R1</t>
  </si>
  <si>
    <t>Zavlažovací vak pro kapkovou zálivku stromů s průměrem kmene až 8 cm, z odolného polyethylenu, objem 57 litrů vody,výška při naplnění 76 cm, šířka na bázi při naplnění 46 cm</t>
  </si>
  <si>
    <t>1175382003</t>
  </si>
  <si>
    <t>465053279</t>
  </si>
  <si>
    <t>0,057*7*6</t>
  </si>
  <si>
    <t>-362091933</t>
  </si>
  <si>
    <t>dávka vody 0,1m3 * počet stromů</t>
  </si>
  <si>
    <t>0,1*7</t>
  </si>
  <si>
    <t>185851121</t>
  </si>
  <si>
    <t>Dovoz vody pro zálivku rostlin na vzdálenost do 1000 m</t>
  </si>
  <si>
    <t>-1705029445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</si>
  <si>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</si>
  <si>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vak - dávka vody 0,057m3 * počet vaků*opakování</t>
  </si>
  <si>
    <t>zálivka - dávka vody 0,1m3 * počet stromů</t>
  </si>
  <si>
    <t>082113200</t>
  </si>
  <si>
    <t>voda pitná pro smluvní odběratele</t>
  </si>
  <si>
    <t>-1820765100</t>
  </si>
  <si>
    <t>Poznámka k položce:_x000D_
bez DPN 15%</t>
  </si>
  <si>
    <t>185851129</t>
  </si>
  <si>
    <t>Dovoz vody pro zálivku rostlin Příplatek k ceně za každých dalších i započatých 1000 m</t>
  </si>
  <si>
    <t>2011842461</t>
  </si>
  <si>
    <t>037</t>
  </si>
  <si>
    <t>Výsadba stromů dle Rozhodnutí o uložení náhradní výsadby</t>
  </si>
  <si>
    <t>1699744975</t>
  </si>
  <si>
    <t>1545056551</t>
  </si>
  <si>
    <t>40*(1/2)</t>
  </si>
  <si>
    <t>-831999417</t>
  </si>
  <si>
    <t>1,5*(20*2)*1,03</t>
  </si>
  <si>
    <t>1215596316</t>
  </si>
  <si>
    <t>-869886017</t>
  </si>
  <si>
    <t>Poznámka k položce:_x000D_
Místo výsadby určí investor.</t>
  </si>
  <si>
    <t>02650R128</t>
  </si>
  <si>
    <t>Javor babyka - Acer campestre ´Red Shine´, ok 16/18, ZB</t>
  </si>
  <si>
    <t>-1761338452</t>
  </si>
  <si>
    <t>02650R129</t>
  </si>
  <si>
    <t>Platan javorolistý -  Platanus x acerifolia ´Tremonia´, ok 18/20, ZB</t>
  </si>
  <si>
    <t>-1242573956</t>
  </si>
  <si>
    <t>02650R130</t>
  </si>
  <si>
    <t>Lípa malolistá -  Tilia cordata ´Tremonia´, ok 18/20, ZB</t>
  </si>
  <si>
    <t>-536779214</t>
  </si>
  <si>
    <t>02650R131</t>
  </si>
  <si>
    <t>Jabloň ´Royality´ (Malus ´Royality´) ok 16/18, ZB</t>
  </si>
  <si>
    <t>1155506788</t>
  </si>
  <si>
    <t>02650R132</t>
  </si>
  <si>
    <t>Javor červený ´October Glory´ (Acer rubrum´October Glory´) ok 16/18, ZB</t>
  </si>
  <si>
    <t>-1231968377</t>
  </si>
  <si>
    <t>02650R133</t>
  </si>
  <si>
    <t>Javor mléč ´Deborah´ (Acer platanoides´Deborah´) ok 16/18, ZB</t>
  </si>
  <si>
    <t>-535886130</t>
  </si>
  <si>
    <t>02650R016</t>
  </si>
  <si>
    <t>Jabloň ´Evereste´ (Malus ´Evereste´) ok 16/18, ZB</t>
  </si>
  <si>
    <t>-814584659</t>
  </si>
  <si>
    <t>02650R102</t>
  </si>
  <si>
    <t>Jasan úzkolistý´Raywood´ (Fraxinus angustifolia ´Raywood´) ok 16/18, ZB</t>
  </si>
  <si>
    <t>1546101476</t>
  </si>
  <si>
    <t>02650R101</t>
  </si>
  <si>
    <t>Třešeň ptačí ´Plena´ (Prunus avium ´Plena´) ok 16/18, ZB</t>
  </si>
  <si>
    <t>74027129</t>
  </si>
  <si>
    <t>-614975379</t>
  </si>
  <si>
    <t>1665240002</t>
  </si>
  <si>
    <t>40*3 'Přepočtené koeficientem množství</t>
  </si>
  <si>
    <t>982617947</t>
  </si>
  <si>
    <t>40*6 'Přepočtené koeficientem množství</t>
  </si>
  <si>
    <t>-730357759</t>
  </si>
  <si>
    <t>1326091935</t>
  </si>
  <si>
    <t>1714904610</t>
  </si>
  <si>
    <t>35044588</t>
  </si>
  <si>
    <t>(0,6*2)*40</t>
  </si>
  <si>
    <t>-155896726</t>
  </si>
  <si>
    <t>(0,6*2)*40*1,03</t>
  </si>
  <si>
    <t>2095752696</t>
  </si>
  <si>
    <t>1940367176</t>
  </si>
  <si>
    <t>0,1*40*1,03</t>
  </si>
  <si>
    <t>-897359501</t>
  </si>
  <si>
    <t>822241087</t>
  </si>
  <si>
    <t>-450974657</t>
  </si>
  <si>
    <t>-1458837311</t>
  </si>
  <si>
    <t>0,057*40*6</t>
  </si>
  <si>
    <t>-1434903420</t>
  </si>
  <si>
    <t>0,1*40</t>
  </si>
  <si>
    <t>196036766</t>
  </si>
  <si>
    <t>887599324</t>
  </si>
  <si>
    <t>-563611829</t>
  </si>
  <si>
    <t>-483222661</t>
  </si>
  <si>
    <t>Poznámka k položce:_x000D_
Organický odpad vzniklý zakládáním sadovnické úpravy.</t>
  </si>
  <si>
    <t>1296423358</t>
  </si>
  <si>
    <t>60</t>
  </si>
  <si>
    <t>-730050285</t>
  </si>
  <si>
    <t>61</t>
  </si>
  <si>
    <t>1372832708</t>
  </si>
  <si>
    <t>62</t>
  </si>
  <si>
    <t>-323605694</t>
  </si>
  <si>
    <t>63</t>
  </si>
  <si>
    <t>1629093826</t>
  </si>
  <si>
    <t>05 - Následná rozvojová péče</t>
  </si>
  <si>
    <t xml:space="preserve">    04 - Rozvojová péče</t>
  </si>
  <si>
    <t xml:space="preserve">      041 - Péče o stromy a vícekmeny v prvních 3 letech</t>
  </si>
  <si>
    <t xml:space="preserve">      042 - Péče o intenzivní zahradu v prvních 3 letech</t>
  </si>
  <si>
    <t xml:space="preserve">      043 - Péče o extenzivní zahradu v prvních 3 letech</t>
  </si>
  <si>
    <t xml:space="preserve">      044 - Péče o stromy dle Rozhodnutí o uložení náhradní výsadby v prvních 5 letech</t>
  </si>
  <si>
    <t>Rozvojová péče</t>
  </si>
  <si>
    <t>041</t>
  </si>
  <si>
    <t>Péče o stromy a vícekmeny v prvních 3 letech</t>
  </si>
  <si>
    <t>1845011R8</t>
  </si>
  <si>
    <t>Instalace zavlažovacího vaku - viz TZ.</t>
  </si>
  <si>
    <t>-275409525</t>
  </si>
  <si>
    <t>počet vaků*opakování</t>
  </si>
  <si>
    <t>11*3</t>
  </si>
  <si>
    <t>-1776102870</t>
  </si>
  <si>
    <t>dávka vody 0,057m3 * počet vaků*opak. za 3 roky</t>
  </si>
  <si>
    <t>0,057*(5+6)*(12+10+10)</t>
  </si>
  <si>
    <t>1845011R9</t>
  </si>
  <si>
    <t>Demontáž zavlažovacího vaku a jeho uskladnění dle pokynů výrobce.</t>
  </si>
  <si>
    <t>-512750538</t>
  </si>
  <si>
    <t>1468384679</t>
  </si>
  <si>
    <t>1848471485</t>
  </si>
  <si>
    <t>1425106382</t>
  </si>
  <si>
    <t>185804513</t>
  </si>
  <si>
    <t>Odplevelení výsadeb v rovině nebo na svahu do 1:5 dřevin solitérních</t>
  </si>
  <si>
    <t>-1080122414</t>
  </si>
  <si>
    <t>plocha (Platanus+Amelanchier)*opak. za rok *3 roky</t>
  </si>
  <si>
    <t>(18+7,8)*3*3</t>
  </si>
  <si>
    <t>-1071180545</t>
  </si>
  <si>
    <t>plocha*3 roky*opak</t>
  </si>
  <si>
    <t>(18+7,8)*3*1</t>
  </si>
  <si>
    <t>-806393190</t>
  </si>
  <si>
    <t>plocha* vrstva*3 roky*opak</t>
  </si>
  <si>
    <t>(18+7,8)*0,05*3*1</t>
  </si>
  <si>
    <t>18421512R</t>
  </si>
  <si>
    <t>Pravidelná kontrola kotvení a jeho včasné odstranění, kontrola eventuálního odírání kmene úvazky</t>
  </si>
  <si>
    <t>-331019347</t>
  </si>
  <si>
    <t>Poznámka k položce:_x000D_
V ceně vazebný a ochranný materiál.</t>
  </si>
  <si>
    <t>počet stromů*3 roky*opak.</t>
  </si>
  <si>
    <t>(5+6)*3*2</t>
  </si>
  <si>
    <t>1842151R2</t>
  </si>
  <si>
    <t>Kontrola ochranných a kotevních prvků, včetně případné opravy</t>
  </si>
  <si>
    <t>-312841397</t>
  </si>
  <si>
    <t>Poznámka k položce:_x000D_
V ceně ochranný materiál.</t>
  </si>
  <si>
    <t>(5)*3*1</t>
  </si>
  <si>
    <t>1848523R1</t>
  </si>
  <si>
    <t>Řez stromu výchovný dle standartu AOPK SPPK A02 002</t>
  </si>
  <si>
    <t>150183153</t>
  </si>
  <si>
    <t>stromů*3roky*opak</t>
  </si>
  <si>
    <t>(5+6)*3*1</t>
  </si>
  <si>
    <t>1842151R3</t>
  </si>
  <si>
    <t>Kontrola a ošetření proti chorobám a škůdcům</t>
  </si>
  <si>
    <t>-2070978403</t>
  </si>
  <si>
    <t>Poznámka k položce:_x000D_
V ceně případná aplikace postřiku, včetně chem. látky a vody.</t>
  </si>
  <si>
    <t>sad. úprava*3 roky*opak</t>
  </si>
  <si>
    <t>1*3*4</t>
  </si>
  <si>
    <t>042</t>
  </si>
  <si>
    <t>Péče o intenzivní zahradu v prvních 3 letech</t>
  </si>
  <si>
    <t>185804211</t>
  </si>
  <si>
    <t>Vypletí v rovině nebo na svahu do 1:5 záhonu květin</t>
  </si>
  <si>
    <t>1034399983</t>
  </si>
  <si>
    <t xml:space="preserve">Poznámka k souboru cen:_x000D_
1. V cenách jsou započteny i náklady spojené s případným naložením odpadu na dopravní prostředek, odvozem do 20 km, se složením a na vysbírání případných odpadků ze záhonů nebo trávníků._x000D_
2. V cenách nejsou započteny náklady na uložení odpadu na skládku._x000D_
</t>
  </si>
  <si>
    <t>Poznámka k položce:_x000D_
Včetně vyčištění štěrkových pásů.</t>
  </si>
  <si>
    <t>plocha*roky*opak.</t>
  </si>
  <si>
    <t>204*3*4</t>
  </si>
  <si>
    <t>18485141R</t>
  </si>
  <si>
    <t>Řez tvrarovací netrnitých keřů výšky do 1 m</t>
  </si>
  <si>
    <t>-111604547</t>
  </si>
  <si>
    <t>Poznámka k položce:_x000D_
POZOR u borovice (Pinus mugo ´Mughus´) 12 ks  pouze zaštipování výhonků. _x000D_
U ořechoplodce (Caryopteris x clandonensis) 20 ks zpětný řez 0 1/3 v předjaří.</t>
  </si>
  <si>
    <t>keřů*roky*opak.</t>
  </si>
  <si>
    <t>(60+20+12)*3*1</t>
  </si>
  <si>
    <t>-1042994001</t>
  </si>
  <si>
    <t>204*3*2</t>
  </si>
  <si>
    <t>-505802195</t>
  </si>
  <si>
    <t>043</t>
  </si>
  <si>
    <t>Péče o extenzivní zahradu v prvních 3 letech</t>
  </si>
  <si>
    <t>-40072793</t>
  </si>
  <si>
    <t>277*3*4</t>
  </si>
  <si>
    <t>18230311R</t>
  </si>
  <si>
    <t>Doplnění zeminy nebo substrátu na porostlých plochách tl do 50 mm rovina v rovinně a svahu do 1:5</t>
  </si>
  <si>
    <t>-193326259</t>
  </si>
  <si>
    <t xml:space="preserve">Poznámka k souboru cen:_x000D_
1. V cenách jsou započteny i náklady na vodorovné přemístění na vzdálenost do 3 m._x000D_
2. V cenách nejsou započteny náklady na substrát._x000D_
</t>
  </si>
  <si>
    <t>277*3*1</t>
  </si>
  <si>
    <t>10321001</t>
  </si>
  <si>
    <t>substrát vegetačních střech extenzivní suchomilných rostlin</t>
  </si>
  <si>
    <t>319639505</t>
  </si>
  <si>
    <t>plocha*vrstva*roky*opak.</t>
  </si>
  <si>
    <t>277*0,01*3*1</t>
  </si>
  <si>
    <t>811151465</t>
  </si>
  <si>
    <t>044</t>
  </si>
  <si>
    <t>Péče o stromy dle Rozhodnutí o uložení náhradní výsadby v prvních 5 letech</t>
  </si>
  <si>
    <t>-1069551537</t>
  </si>
  <si>
    <t>47*5</t>
  </si>
  <si>
    <t>-1125607075</t>
  </si>
  <si>
    <t>dávka vody 0,057m3 * počet vaků*opak. za 5 let</t>
  </si>
  <si>
    <t>0,057*(47)*(12+10+10+10+10)</t>
  </si>
  <si>
    <t>292807404</t>
  </si>
  <si>
    <t>-2021851168</t>
  </si>
  <si>
    <t>-397646867</t>
  </si>
  <si>
    <t>750697062</t>
  </si>
  <si>
    <t>-1982827755</t>
  </si>
  <si>
    <t>plocha*opak. za rok *5 let</t>
  </si>
  <si>
    <t>47*3*5</t>
  </si>
  <si>
    <t>1146037077</t>
  </si>
  <si>
    <t>plocha*5 roky*opak</t>
  </si>
  <si>
    <t>47*5*1</t>
  </si>
  <si>
    <t>-301367174</t>
  </si>
  <si>
    <t>plocha* vrstva*5 roky*opak</t>
  </si>
  <si>
    <t>47*0,05*5*1</t>
  </si>
  <si>
    <t>705700528</t>
  </si>
  <si>
    <t>počet stromů*5 roky*opak.</t>
  </si>
  <si>
    <t>47*5*2</t>
  </si>
  <si>
    <t>-1832530925</t>
  </si>
  <si>
    <t>Poznámka k položce:_x000D_
V ceně potřebný materiál.</t>
  </si>
  <si>
    <t>184215173</t>
  </si>
  <si>
    <t>Odstranění ukotvení dřeviny kůly třemi kůly, délky přes 2 do 3 m</t>
  </si>
  <si>
    <t>-932428355</t>
  </si>
  <si>
    <t xml:space="preserve">Poznámka k souboru cen:_x000D_
1. V cenách jsou započteny i náklady na_x000D_
a) naložení vzniklého odpadu na dopravní prostředek a jeho odvoz na vzdálenost do 20 km se složením,_x000D_
b) zásyp jamek po kůlech._x000D_
2. V cenách nejsou započteny náklady na skládkovné._x000D_
</t>
  </si>
  <si>
    <t>2129301712</t>
  </si>
  <si>
    <t>stromů*5 roky*opak</t>
  </si>
  <si>
    <t>1378540919</t>
  </si>
  <si>
    <t>sad. úprava*5 roky*opak</t>
  </si>
  <si>
    <t>1*5*4</t>
  </si>
  <si>
    <t>18340313R</t>
  </si>
  <si>
    <t>Obdělání půdy rytím - odpíchnutí okraje trávníku od kořenové mísy zemina tř 3 v rovině a svahu do 1:5</t>
  </si>
  <si>
    <t>bm</t>
  </si>
  <si>
    <t>765642415</t>
  </si>
  <si>
    <t>stromů*okraj*opakování*5 let</t>
  </si>
  <si>
    <t>47*3,14*1*5</t>
  </si>
  <si>
    <t>9970135R3</t>
  </si>
  <si>
    <t>-1594174335</t>
  </si>
  <si>
    <t>Poznámka k položce:_x000D_
Organický odpad vzniklý údržbou sadovnické úpravy.</t>
  </si>
  <si>
    <t>997013R03</t>
  </si>
  <si>
    <t>Příplatek k odvozu odpadu vzniklého údržbou na skládku ZKD 1 km přes 1 km</t>
  </si>
  <si>
    <t>714864012</t>
  </si>
  <si>
    <t>9970138R3</t>
  </si>
  <si>
    <t>Poplatek za uložení na skládce (skládkovné) odpadu vzniklého údržbou sadovnické úpravy</t>
  </si>
  <si>
    <t>-1709645534</t>
  </si>
  <si>
    <t>-746348101</t>
  </si>
  <si>
    <t>1366690111</t>
  </si>
  <si>
    <t>861191224</t>
  </si>
  <si>
    <t>Poznámka k položce:_x000D_
Položka slouží k vyčíslení zvýšených nákladů na vertikální dopravu na střechu objektu - místo realizace sadovnické úpravy. Údaj je orientční, množství materiálu se mění dle každoročních přírodních podmínek.</t>
  </si>
  <si>
    <t>2,181+2,91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</si>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</sst>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zoomScaleNormal="100" workbookViewId="0">
      <selection activeCell="E14" sqref="E14:AJ1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0" t="s">
        <v>14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2"/>
      <c r="AQ5" s="22"/>
      <c r="AR5" s="20"/>
      <c r="BE5" s="329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2" t="s">
        <v>17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2"/>
      <c r="AQ6" s="22"/>
      <c r="AR6" s="20"/>
      <c r="BE6" s="330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0"/>
      <c r="BS7" s="17" t="s">
        <v>6</v>
      </c>
    </row>
    <row r="8" spans="1:74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0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0"/>
      <c r="BS9" s="17" t="s">
        <v>6</v>
      </c>
    </row>
    <row r="10" spans="1:74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0"/>
      <c r="BS10" s="17" t="s">
        <v>6</v>
      </c>
    </row>
    <row r="11" spans="1:74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0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0"/>
      <c r="BS12" s="17" t="s">
        <v>6</v>
      </c>
    </row>
    <row r="13" spans="1:74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0"/>
      <c r="BS13" s="17" t="s">
        <v>6</v>
      </c>
    </row>
    <row r="14" spans="1:74" ht="12.75">
      <c r="B14" s="21"/>
      <c r="C14" s="22"/>
      <c r="D14" s="22"/>
      <c r="E14" s="353" t="s">
        <v>30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0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0"/>
      <c r="BS15" s="17" t="s">
        <v>4</v>
      </c>
    </row>
    <row r="16" spans="1:74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32</v>
      </c>
      <c r="AO16" s="22"/>
      <c r="AP16" s="22"/>
      <c r="AQ16" s="22"/>
      <c r="AR16" s="20"/>
      <c r="BE16" s="330"/>
      <c r="BS16" s="17" t="s">
        <v>4</v>
      </c>
    </row>
    <row r="17" spans="2:7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0"/>
      <c r="BS17" s="17" t="s">
        <v>34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0"/>
      <c r="BS18" s="17" t="s">
        <v>6</v>
      </c>
    </row>
    <row r="19" spans="2:7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36</v>
      </c>
      <c r="AO19" s="22"/>
      <c r="AP19" s="22"/>
      <c r="AQ19" s="22"/>
      <c r="AR19" s="20"/>
      <c r="BE19" s="330"/>
      <c r="BS19" s="17" t="s">
        <v>6</v>
      </c>
    </row>
    <row r="20" spans="2:71" ht="18.399999999999999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0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0"/>
    </row>
    <row r="22" spans="2:7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0"/>
    </row>
    <row r="23" spans="2:71" ht="51" customHeight="1">
      <c r="B23" s="21"/>
      <c r="C23" s="22"/>
      <c r="D23" s="22"/>
      <c r="E23" s="355" t="s">
        <v>39</v>
      </c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55"/>
      <c r="AK23" s="355"/>
      <c r="AL23" s="355"/>
      <c r="AM23" s="355"/>
      <c r="AN23" s="355"/>
      <c r="AO23" s="22"/>
      <c r="AP23" s="22"/>
      <c r="AQ23" s="22"/>
      <c r="AR23" s="20"/>
      <c r="BE23" s="330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0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0"/>
    </row>
    <row r="26" spans="2:71" s="1" customFormat="1" ht="25.9" customHeight="1"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2">
        <f>ROUND(AG54,2)</f>
        <v>0</v>
      </c>
      <c r="AL26" s="333"/>
      <c r="AM26" s="333"/>
      <c r="AN26" s="333"/>
      <c r="AO26" s="333"/>
      <c r="AP26" s="35"/>
      <c r="AQ26" s="35"/>
      <c r="AR26" s="38"/>
      <c r="BE26" s="330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0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6" t="s">
        <v>41</v>
      </c>
      <c r="M28" s="356"/>
      <c r="N28" s="356"/>
      <c r="O28" s="356"/>
      <c r="P28" s="356"/>
      <c r="Q28" s="35"/>
      <c r="R28" s="35"/>
      <c r="S28" s="35"/>
      <c r="T28" s="35"/>
      <c r="U28" s="35"/>
      <c r="V28" s="35"/>
      <c r="W28" s="356" t="s">
        <v>42</v>
      </c>
      <c r="X28" s="356"/>
      <c r="Y28" s="356"/>
      <c r="Z28" s="356"/>
      <c r="AA28" s="356"/>
      <c r="AB28" s="356"/>
      <c r="AC28" s="356"/>
      <c r="AD28" s="356"/>
      <c r="AE28" s="356"/>
      <c r="AF28" s="35"/>
      <c r="AG28" s="35"/>
      <c r="AH28" s="35"/>
      <c r="AI28" s="35"/>
      <c r="AJ28" s="35"/>
      <c r="AK28" s="356" t="s">
        <v>43</v>
      </c>
      <c r="AL28" s="356"/>
      <c r="AM28" s="356"/>
      <c r="AN28" s="356"/>
      <c r="AO28" s="356"/>
      <c r="AP28" s="35"/>
      <c r="AQ28" s="35"/>
      <c r="AR28" s="38"/>
      <c r="BE28" s="330"/>
    </row>
    <row r="29" spans="2:71" s="2" customFormat="1" ht="14.45" customHeight="1">
      <c r="B29" s="39"/>
      <c r="C29" s="40"/>
      <c r="D29" s="29" t="s">
        <v>44</v>
      </c>
      <c r="E29" s="40"/>
      <c r="F29" s="29" t="s">
        <v>45</v>
      </c>
      <c r="G29" s="40"/>
      <c r="H29" s="40"/>
      <c r="I29" s="40"/>
      <c r="J29" s="40"/>
      <c r="K29" s="40"/>
      <c r="L29" s="357">
        <v>0.21</v>
      </c>
      <c r="M29" s="328"/>
      <c r="N29" s="328"/>
      <c r="O29" s="328"/>
      <c r="P29" s="328"/>
      <c r="Q29" s="40"/>
      <c r="R29" s="40"/>
      <c r="S29" s="40"/>
      <c r="T29" s="40"/>
      <c r="U29" s="40"/>
      <c r="V29" s="40"/>
      <c r="W29" s="327">
        <f>ROUND(AZ54, 2)</f>
        <v>0</v>
      </c>
      <c r="X29" s="328"/>
      <c r="Y29" s="328"/>
      <c r="Z29" s="328"/>
      <c r="AA29" s="328"/>
      <c r="AB29" s="328"/>
      <c r="AC29" s="328"/>
      <c r="AD29" s="328"/>
      <c r="AE29" s="328"/>
      <c r="AF29" s="40"/>
      <c r="AG29" s="40"/>
      <c r="AH29" s="40"/>
      <c r="AI29" s="40"/>
      <c r="AJ29" s="40"/>
      <c r="AK29" s="327">
        <f>ROUND(AV54, 2)</f>
        <v>0</v>
      </c>
      <c r="AL29" s="328"/>
      <c r="AM29" s="328"/>
      <c r="AN29" s="328"/>
      <c r="AO29" s="328"/>
      <c r="AP29" s="40"/>
      <c r="AQ29" s="40"/>
      <c r="AR29" s="41"/>
      <c r="BE29" s="331"/>
    </row>
    <row r="30" spans="2:71" s="2" customFormat="1" ht="14.45" customHeight="1">
      <c r="B30" s="39"/>
      <c r="C30" s="40"/>
      <c r="D30" s="40"/>
      <c r="E30" s="40"/>
      <c r="F30" s="29" t="s">
        <v>46</v>
      </c>
      <c r="G30" s="40"/>
      <c r="H30" s="40"/>
      <c r="I30" s="40"/>
      <c r="J30" s="40"/>
      <c r="K30" s="40"/>
      <c r="L30" s="357">
        <v>0.15</v>
      </c>
      <c r="M30" s="328"/>
      <c r="N30" s="328"/>
      <c r="O30" s="328"/>
      <c r="P30" s="328"/>
      <c r="Q30" s="40"/>
      <c r="R30" s="40"/>
      <c r="S30" s="40"/>
      <c r="T30" s="40"/>
      <c r="U30" s="40"/>
      <c r="V30" s="40"/>
      <c r="W30" s="327">
        <f>ROUND(BA54, 2)</f>
        <v>0</v>
      </c>
      <c r="X30" s="328"/>
      <c r="Y30" s="328"/>
      <c r="Z30" s="328"/>
      <c r="AA30" s="328"/>
      <c r="AB30" s="328"/>
      <c r="AC30" s="328"/>
      <c r="AD30" s="328"/>
      <c r="AE30" s="328"/>
      <c r="AF30" s="40"/>
      <c r="AG30" s="40"/>
      <c r="AH30" s="40"/>
      <c r="AI30" s="40"/>
      <c r="AJ30" s="40"/>
      <c r="AK30" s="327">
        <f>ROUND(AW54, 2)</f>
        <v>0</v>
      </c>
      <c r="AL30" s="328"/>
      <c r="AM30" s="328"/>
      <c r="AN30" s="328"/>
      <c r="AO30" s="328"/>
      <c r="AP30" s="40"/>
      <c r="AQ30" s="40"/>
      <c r="AR30" s="41"/>
      <c r="BE30" s="331"/>
    </row>
    <row r="31" spans="2:71" s="2" customFormat="1" ht="14.45" hidden="1" customHeight="1">
      <c r="B31" s="39"/>
      <c r="C31" s="40"/>
      <c r="D31" s="40"/>
      <c r="E31" s="40"/>
      <c r="F31" s="29" t="s">
        <v>47</v>
      </c>
      <c r="G31" s="40"/>
      <c r="H31" s="40"/>
      <c r="I31" s="40"/>
      <c r="J31" s="40"/>
      <c r="K31" s="40"/>
      <c r="L31" s="357">
        <v>0.21</v>
      </c>
      <c r="M31" s="328"/>
      <c r="N31" s="328"/>
      <c r="O31" s="328"/>
      <c r="P31" s="328"/>
      <c r="Q31" s="40"/>
      <c r="R31" s="40"/>
      <c r="S31" s="40"/>
      <c r="T31" s="40"/>
      <c r="U31" s="40"/>
      <c r="V31" s="40"/>
      <c r="W31" s="327">
        <f>ROUND(BB54, 2)</f>
        <v>0</v>
      </c>
      <c r="X31" s="328"/>
      <c r="Y31" s="328"/>
      <c r="Z31" s="328"/>
      <c r="AA31" s="328"/>
      <c r="AB31" s="328"/>
      <c r="AC31" s="328"/>
      <c r="AD31" s="328"/>
      <c r="AE31" s="328"/>
      <c r="AF31" s="40"/>
      <c r="AG31" s="40"/>
      <c r="AH31" s="40"/>
      <c r="AI31" s="40"/>
      <c r="AJ31" s="40"/>
      <c r="AK31" s="327">
        <v>0</v>
      </c>
      <c r="AL31" s="328"/>
      <c r="AM31" s="328"/>
      <c r="AN31" s="328"/>
      <c r="AO31" s="328"/>
      <c r="AP31" s="40"/>
      <c r="AQ31" s="40"/>
      <c r="AR31" s="41"/>
      <c r="BE31" s="331"/>
    </row>
    <row r="32" spans="2:71" s="2" customFormat="1" ht="14.45" hidden="1" customHeight="1">
      <c r="B32" s="39"/>
      <c r="C32" s="40"/>
      <c r="D32" s="40"/>
      <c r="E32" s="40"/>
      <c r="F32" s="29" t="s">
        <v>48</v>
      </c>
      <c r="G32" s="40"/>
      <c r="H32" s="40"/>
      <c r="I32" s="40"/>
      <c r="J32" s="40"/>
      <c r="K32" s="40"/>
      <c r="L32" s="357">
        <v>0.15</v>
      </c>
      <c r="M32" s="328"/>
      <c r="N32" s="328"/>
      <c r="O32" s="328"/>
      <c r="P32" s="328"/>
      <c r="Q32" s="40"/>
      <c r="R32" s="40"/>
      <c r="S32" s="40"/>
      <c r="T32" s="40"/>
      <c r="U32" s="40"/>
      <c r="V32" s="40"/>
      <c r="W32" s="327">
        <f>ROUND(BC54, 2)</f>
        <v>0</v>
      </c>
      <c r="X32" s="328"/>
      <c r="Y32" s="328"/>
      <c r="Z32" s="328"/>
      <c r="AA32" s="328"/>
      <c r="AB32" s="328"/>
      <c r="AC32" s="328"/>
      <c r="AD32" s="328"/>
      <c r="AE32" s="328"/>
      <c r="AF32" s="40"/>
      <c r="AG32" s="40"/>
      <c r="AH32" s="40"/>
      <c r="AI32" s="40"/>
      <c r="AJ32" s="40"/>
      <c r="AK32" s="327">
        <v>0</v>
      </c>
      <c r="AL32" s="328"/>
      <c r="AM32" s="328"/>
      <c r="AN32" s="328"/>
      <c r="AO32" s="328"/>
      <c r="AP32" s="40"/>
      <c r="AQ32" s="40"/>
      <c r="AR32" s="41"/>
      <c r="BE32" s="331"/>
    </row>
    <row r="33" spans="2:44" s="2" customFormat="1" ht="14.45" hidden="1" customHeight="1">
      <c r="B33" s="39"/>
      <c r="C33" s="40"/>
      <c r="D33" s="40"/>
      <c r="E33" s="40"/>
      <c r="F33" s="29" t="s">
        <v>49</v>
      </c>
      <c r="G33" s="40"/>
      <c r="H33" s="40"/>
      <c r="I33" s="40"/>
      <c r="J33" s="40"/>
      <c r="K33" s="40"/>
      <c r="L33" s="357">
        <v>0</v>
      </c>
      <c r="M33" s="328"/>
      <c r="N33" s="328"/>
      <c r="O33" s="328"/>
      <c r="P33" s="328"/>
      <c r="Q33" s="40"/>
      <c r="R33" s="40"/>
      <c r="S33" s="40"/>
      <c r="T33" s="40"/>
      <c r="U33" s="40"/>
      <c r="V33" s="40"/>
      <c r="W33" s="327">
        <f>ROUND(BD54, 2)</f>
        <v>0</v>
      </c>
      <c r="X33" s="328"/>
      <c r="Y33" s="328"/>
      <c r="Z33" s="328"/>
      <c r="AA33" s="328"/>
      <c r="AB33" s="328"/>
      <c r="AC33" s="328"/>
      <c r="AD33" s="328"/>
      <c r="AE33" s="328"/>
      <c r="AF33" s="40"/>
      <c r="AG33" s="40"/>
      <c r="AH33" s="40"/>
      <c r="AI33" s="40"/>
      <c r="AJ33" s="40"/>
      <c r="AK33" s="327">
        <v>0</v>
      </c>
      <c r="AL33" s="328"/>
      <c r="AM33" s="328"/>
      <c r="AN33" s="328"/>
      <c r="AO33" s="328"/>
      <c r="AP33" s="40"/>
      <c r="AQ33" s="40"/>
      <c r="AR33" s="41"/>
    </row>
    <row r="34" spans="2:44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" customHeight="1"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34" t="s">
        <v>52</v>
      </c>
      <c r="Y35" s="335"/>
      <c r="Z35" s="335"/>
      <c r="AA35" s="335"/>
      <c r="AB35" s="335"/>
      <c r="AC35" s="44"/>
      <c r="AD35" s="44"/>
      <c r="AE35" s="44"/>
      <c r="AF35" s="44"/>
      <c r="AG35" s="44"/>
      <c r="AH35" s="44"/>
      <c r="AI35" s="44"/>
      <c r="AJ35" s="44"/>
      <c r="AK35" s="336">
        <f>SUM(AK26:AK33)</f>
        <v>0</v>
      </c>
      <c r="AL35" s="335"/>
      <c r="AM35" s="335"/>
      <c r="AN35" s="335"/>
      <c r="AO35" s="337"/>
      <c r="AP35" s="42"/>
      <c r="AQ35" s="42"/>
      <c r="AR35" s="38"/>
    </row>
    <row r="36" spans="2:44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5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5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5" customHeight="1">
      <c r="B42" s="34"/>
      <c r="C42" s="23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3" customFormat="1" ht="12" customHeight="1">
      <c r="B44" s="50"/>
      <c r="C44" s="29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2021/P01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2:44" s="4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47" t="str">
        <f>K6</f>
        <v>SO 220 Sadové úpravy</v>
      </c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8"/>
      <c r="Y45" s="348"/>
      <c r="Z45" s="348"/>
      <c r="AA45" s="348"/>
      <c r="AB45" s="348"/>
      <c r="AC45" s="348"/>
      <c r="AD45" s="348"/>
      <c r="AE45" s="348"/>
      <c r="AF45" s="348"/>
      <c r="AG45" s="348"/>
      <c r="AH45" s="348"/>
      <c r="AI45" s="348"/>
      <c r="AJ45" s="348"/>
      <c r="AK45" s="348"/>
      <c r="AL45" s="348"/>
      <c r="AM45" s="348"/>
      <c r="AN45" s="348"/>
      <c r="AO45" s="348"/>
      <c r="AP45" s="55"/>
      <c r="AQ45" s="55"/>
      <c r="AR45" s="56"/>
    </row>
    <row r="46" spans="2:44" s="1" customFormat="1" ht="6.95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>
      <c r="B47" s="34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Moravská Ostrava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349" t="str">
        <f>IF(AN8= "","",AN8)</f>
        <v>13. 4. 2020</v>
      </c>
      <c r="AN47" s="349"/>
      <c r="AO47" s="35"/>
      <c r="AP47" s="35"/>
      <c r="AQ47" s="35"/>
      <c r="AR47" s="38"/>
    </row>
    <row r="48" spans="2:44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5.2" customHeight="1">
      <c r="B49" s="34"/>
      <c r="C49" s="29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31</v>
      </c>
      <c r="AJ49" s="35"/>
      <c r="AK49" s="35"/>
      <c r="AL49" s="35"/>
      <c r="AM49" s="345" t="str">
        <f>IF(E17="","",E17)</f>
        <v>ing. Petra Ličková</v>
      </c>
      <c r="AN49" s="346"/>
      <c r="AO49" s="346"/>
      <c r="AP49" s="346"/>
      <c r="AQ49" s="35"/>
      <c r="AR49" s="38"/>
      <c r="AS49" s="339" t="s">
        <v>54</v>
      </c>
      <c r="AT49" s="340"/>
      <c r="AU49" s="59"/>
      <c r="AV49" s="59"/>
      <c r="AW49" s="59"/>
      <c r="AX49" s="59"/>
      <c r="AY49" s="59"/>
      <c r="AZ49" s="59"/>
      <c r="BA49" s="59"/>
      <c r="BB49" s="59"/>
      <c r="BC49" s="59"/>
      <c r="BD49" s="60"/>
    </row>
    <row r="50" spans="1:91" s="1" customFormat="1" ht="15.2" customHeight="1">
      <c r="B50" s="34"/>
      <c r="C50" s="29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35</v>
      </c>
      <c r="AJ50" s="35"/>
      <c r="AK50" s="35"/>
      <c r="AL50" s="35"/>
      <c r="AM50" s="345" t="str">
        <f>IF(E20="","",E20)</f>
        <v>Arch4green s.r.o.</v>
      </c>
      <c r="AN50" s="346"/>
      <c r="AO50" s="346"/>
      <c r="AP50" s="346"/>
      <c r="AQ50" s="35"/>
      <c r="AR50" s="38"/>
      <c r="AS50" s="341"/>
      <c r="AT50" s="342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1" customFormat="1" ht="10.9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43"/>
      <c r="AT51" s="344"/>
      <c r="AU51" s="63"/>
      <c r="AV51" s="63"/>
      <c r="AW51" s="63"/>
      <c r="AX51" s="63"/>
      <c r="AY51" s="63"/>
      <c r="AZ51" s="63"/>
      <c r="BA51" s="63"/>
      <c r="BB51" s="63"/>
      <c r="BC51" s="63"/>
      <c r="BD51" s="64"/>
    </row>
    <row r="52" spans="1:91" s="1" customFormat="1" ht="29.25" customHeight="1">
      <c r="B52" s="34"/>
      <c r="C52" s="368" t="s">
        <v>55</v>
      </c>
      <c r="D52" s="359"/>
      <c r="E52" s="359"/>
      <c r="F52" s="359"/>
      <c r="G52" s="359"/>
      <c r="H52" s="65"/>
      <c r="I52" s="358" t="s">
        <v>56</v>
      </c>
      <c r="J52" s="359"/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59"/>
      <c r="AD52" s="359"/>
      <c r="AE52" s="359"/>
      <c r="AF52" s="359"/>
      <c r="AG52" s="360" t="s">
        <v>57</v>
      </c>
      <c r="AH52" s="359"/>
      <c r="AI52" s="359"/>
      <c r="AJ52" s="359"/>
      <c r="AK52" s="359"/>
      <c r="AL52" s="359"/>
      <c r="AM52" s="359"/>
      <c r="AN52" s="358" t="s">
        <v>58</v>
      </c>
      <c r="AO52" s="359"/>
      <c r="AP52" s="359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</row>
    <row r="53" spans="1:91" s="1" customFormat="1" ht="10.9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</row>
    <row r="54" spans="1:91" s="5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66">
        <f>ROUND(AG55,2)</f>
        <v>0</v>
      </c>
      <c r="AH54" s="366"/>
      <c r="AI54" s="366"/>
      <c r="AJ54" s="366"/>
      <c r="AK54" s="366"/>
      <c r="AL54" s="366"/>
      <c r="AM54" s="366"/>
      <c r="AN54" s="367">
        <f t="shared" ref="AN54:AN60" si="0">SUM(AG54,AT54)</f>
        <v>0</v>
      </c>
      <c r="AO54" s="367"/>
      <c r="AP54" s="367"/>
      <c r="AQ54" s="77" t="s">
        <v>19</v>
      </c>
      <c r="AR54" s="78"/>
      <c r="AS54" s="79">
        <f>ROUND(AS55,2)</f>
        <v>0</v>
      </c>
      <c r="AT54" s="80">
        <f t="shared" ref="AT54:AT60" si="1"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1" s="6" customFormat="1" ht="16.5" customHeight="1">
      <c r="B55" s="85"/>
      <c r="C55" s="86"/>
      <c r="D55" s="369" t="s">
        <v>78</v>
      </c>
      <c r="E55" s="369"/>
      <c r="F55" s="369"/>
      <c r="G55" s="369"/>
      <c r="H55" s="369"/>
      <c r="I55" s="87"/>
      <c r="J55" s="369" t="s">
        <v>79</v>
      </c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63">
        <f>ROUND(SUM(AG56:AG60),2)</f>
        <v>0</v>
      </c>
      <c r="AH55" s="362"/>
      <c r="AI55" s="362"/>
      <c r="AJ55" s="362"/>
      <c r="AK55" s="362"/>
      <c r="AL55" s="362"/>
      <c r="AM55" s="362"/>
      <c r="AN55" s="361">
        <f t="shared" si="0"/>
        <v>0</v>
      </c>
      <c r="AO55" s="362"/>
      <c r="AP55" s="362"/>
      <c r="AQ55" s="88" t="s">
        <v>80</v>
      </c>
      <c r="AR55" s="89"/>
      <c r="AS55" s="90">
        <f>ROUND(SUM(AS56:AS60),2)</f>
        <v>0</v>
      </c>
      <c r="AT55" s="91">
        <f t="shared" si="1"/>
        <v>0</v>
      </c>
      <c r="AU55" s="92">
        <f>ROUND(SUM(AU56:AU60),5)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ROUND(SUM(AZ56:AZ60),2)</f>
        <v>0</v>
      </c>
      <c r="BA55" s="91">
        <f>ROUND(SUM(BA56:BA60),2)</f>
        <v>0</v>
      </c>
      <c r="BB55" s="91">
        <f>ROUND(SUM(BB56:BB60),2)</f>
        <v>0</v>
      </c>
      <c r="BC55" s="91">
        <f>ROUND(SUM(BC56:BC60),2)</f>
        <v>0</v>
      </c>
      <c r="BD55" s="93">
        <f>ROUND(SUM(BD56:BD60),2)</f>
        <v>0</v>
      </c>
      <c r="BS55" s="94" t="s">
        <v>73</v>
      </c>
      <c r="BT55" s="94" t="s">
        <v>81</v>
      </c>
      <c r="BU55" s="94" t="s">
        <v>75</v>
      </c>
      <c r="BV55" s="94" t="s">
        <v>76</v>
      </c>
      <c r="BW55" s="94" t="s">
        <v>82</v>
      </c>
      <c r="BX55" s="94" t="s">
        <v>5</v>
      </c>
      <c r="CL55" s="94" t="s">
        <v>19</v>
      </c>
      <c r="CM55" s="94" t="s">
        <v>83</v>
      </c>
    </row>
    <row r="56" spans="1:91" s="3" customFormat="1" ht="16.5" customHeight="1">
      <c r="A56" s="95" t="s">
        <v>84</v>
      </c>
      <c r="B56" s="50"/>
      <c r="C56" s="96"/>
      <c r="D56" s="96"/>
      <c r="E56" s="370" t="s">
        <v>85</v>
      </c>
      <c r="F56" s="370"/>
      <c r="G56" s="370"/>
      <c r="H56" s="370"/>
      <c r="I56" s="370"/>
      <c r="J56" s="96"/>
      <c r="K56" s="370" t="s">
        <v>86</v>
      </c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370"/>
      <c r="W56" s="370"/>
      <c r="X56" s="370"/>
      <c r="Y56" s="370"/>
      <c r="Z56" s="370"/>
      <c r="AA56" s="370"/>
      <c r="AB56" s="370"/>
      <c r="AC56" s="370"/>
      <c r="AD56" s="370"/>
      <c r="AE56" s="370"/>
      <c r="AF56" s="370"/>
      <c r="AG56" s="364">
        <f>'01 - Založení intenzivní ...'!J32</f>
        <v>0</v>
      </c>
      <c r="AH56" s="365"/>
      <c r="AI56" s="365"/>
      <c r="AJ56" s="365"/>
      <c r="AK56" s="365"/>
      <c r="AL56" s="365"/>
      <c r="AM56" s="365"/>
      <c r="AN56" s="364">
        <f t="shared" si="0"/>
        <v>0</v>
      </c>
      <c r="AO56" s="365"/>
      <c r="AP56" s="365"/>
      <c r="AQ56" s="97" t="s">
        <v>87</v>
      </c>
      <c r="AR56" s="52"/>
      <c r="AS56" s="98">
        <v>0</v>
      </c>
      <c r="AT56" s="99">
        <f t="shared" si="1"/>
        <v>0</v>
      </c>
      <c r="AU56" s="100">
        <f>'01 - Založení intenzivní ...'!P99</f>
        <v>0</v>
      </c>
      <c r="AV56" s="99">
        <f>'01 - Založení intenzivní ...'!J35</f>
        <v>0</v>
      </c>
      <c r="AW56" s="99">
        <f>'01 - Založení intenzivní ...'!J36</f>
        <v>0</v>
      </c>
      <c r="AX56" s="99">
        <f>'01 - Založení intenzivní ...'!J37</f>
        <v>0</v>
      </c>
      <c r="AY56" s="99">
        <f>'01 - Založení intenzivní ...'!J38</f>
        <v>0</v>
      </c>
      <c r="AZ56" s="99">
        <f>'01 - Založení intenzivní ...'!F35</f>
        <v>0</v>
      </c>
      <c r="BA56" s="99">
        <f>'01 - Založení intenzivní ...'!F36</f>
        <v>0</v>
      </c>
      <c r="BB56" s="99">
        <f>'01 - Založení intenzivní ...'!F37</f>
        <v>0</v>
      </c>
      <c r="BC56" s="99">
        <f>'01 - Založení intenzivní ...'!F38</f>
        <v>0</v>
      </c>
      <c r="BD56" s="101">
        <f>'01 - Založení intenzivní ...'!F39</f>
        <v>0</v>
      </c>
      <c r="BT56" s="102" t="s">
        <v>83</v>
      </c>
      <c r="BV56" s="102" t="s">
        <v>76</v>
      </c>
      <c r="BW56" s="102" t="s">
        <v>88</v>
      </c>
      <c r="BX56" s="102" t="s">
        <v>82</v>
      </c>
      <c r="CL56" s="102" t="s">
        <v>19</v>
      </c>
    </row>
    <row r="57" spans="1:91" s="3" customFormat="1" ht="25.5" customHeight="1">
      <c r="A57" s="95" t="s">
        <v>84</v>
      </c>
      <c r="B57" s="50"/>
      <c r="C57" s="96"/>
      <c r="D57" s="96"/>
      <c r="E57" s="370" t="s">
        <v>89</v>
      </c>
      <c r="F57" s="370"/>
      <c r="G57" s="370"/>
      <c r="H57" s="370"/>
      <c r="I57" s="370"/>
      <c r="J57" s="96"/>
      <c r="K57" s="370" t="s">
        <v>90</v>
      </c>
      <c r="L57" s="370"/>
      <c r="M57" s="370"/>
      <c r="N57" s="370"/>
      <c r="O57" s="370"/>
      <c r="P57" s="370"/>
      <c r="Q57" s="370"/>
      <c r="R57" s="370"/>
      <c r="S57" s="370"/>
      <c r="T57" s="370"/>
      <c r="U57" s="370"/>
      <c r="V57" s="370"/>
      <c r="W57" s="370"/>
      <c r="X57" s="370"/>
      <c r="Y57" s="370"/>
      <c r="Z57" s="370"/>
      <c r="AA57" s="370"/>
      <c r="AB57" s="370"/>
      <c r="AC57" s="370"/>
      <c r="AD57" s="370"/>
      <c r="AE57" s="370"/>
      <c r="AF57" s="370"/>
      <c r="AG57" s="364">
        <f>'02 - Založení extenzivní ...'!J32</f>
        <v>0</v>
      </c>
      <c r="AH57" s="365"/>
      <c r="AI57" s="365"/>
      <c r="AJ57" s="365"/>
      <c r="AK57" s="365"/>
      <c r="AL57" s="365"/>
      <c r="AM57" s="365"/>
      <c r="AN57" s="364">
        <f t="shared" si="0"/>
        <v>0</v>
      </c>
      <c r="AO57" s="365"/>
      <c r="AP57" s="365"/>
      <c r="AQ57" s="97" t="s">
        <v>87</v>
      </c>
      <c r="AR57" s="52"/>
      <c r="AS57" s="98">
        <v>0</v>
      </c>
      <c r="AT57" s="99">
        <f t="shared" si="1"/>
        <v>0</v>
      </c>
      <c r="AU57" s="100">
        <f>'02 - Založení extenzivní ...'!P96</f>
        <v>0</v>
      </c>
      <c r="AV57" s="99">
        <f>'02 - Založení extenzivní ...'!J35</f>
        <v>0</v>
      </c>
      <c r="AW57" s="99">
        <f>'02 - Založení extenzivní ...'!J36</f>
        <v>0</v>
      </c>
      <c r="AX57" s="99">
        <f>'02 - Založení extenzivní ...'!J37</f>
        <v>0</v>
      </c>
      <c r="AY57" s="99">
        <f>'02 - Založení extenzivní ...'!J38</f>
        <v>0</v>
      </c>
      <c r="AZ57" s="99">
        <f>'02 - Založení extenzivní ...'!F35</f>
        <v>0</v>
      </c>
      <c r="BA57" s="99">
        <f>'02 - Založení extenzivní ...'!F36</f>
        <v>0</v>
      </c>
      <c r="BB57" s="99">
        <f>'02 - Založení extenzivní ...'!F37</f>
        <v>0</v>
      </c>
      <c r="BC57" s="99">
        <f>'02 - Založení extenzivní ...'!F38</f>
        <v>0</v>
      </c>
      <c r="BD57" s="101">
        <f>'02 - Založení extenzivní ...'!F39</f>
        <v>0</v>
      </c>
      <c r="BT57" s="102" t="s">
        <v>83</v>
      </c>
      <c r="BV57" s="102" t="s">
        <v>76</v>
      </c>
      <c r="BW57" s="102" t="s">
        <v>91</v>
      </c>
      <c r="BX57" s="102" t="s">
        <v>82</v>
      </c>
      <c r="CL57" s="102" t="s">
        <v>19</v>
      </c>
    </row>
    <row r="58" spans="1:91" s="3" customFormat="1" ht="25.5" customHeight="1">
      <c r="A58" s="95" t="s">
        <v>84</v>
      </c>
      <c r="B58" s="50"/>
      <c r="C58" s="96"/>
      <c r="D58" s="96"/>
      <c r="E58" s="370" t="s">
        <v>92</v>
      </c>
      <c r="F58" s="370"/>
      <c r="G58" s="370"/>
      <c r="H58" s="370"/>
      <c r="I58" s="370"/>
      <c r="J58" s="96"/>
      <c r="K58" s="370" t="s">
        <v>93</v>
      </c>
      <c r="L58" s="370"/>
      <c r="M58" s="370"/>
      <c r="N58" s="370"/>
      <c r="O58" s="370"/>
      <c r="P58" s="370"/>
      <c r="Q58" s="370"/>
      <c r="R58" s="370"/>
      <c r="S58" s="370"/>
      <c r="T58" s="370"/>
      <c r="U58" s="370"/>
      <c r="V58" s="370"/>
      <c r="W58" s="370"/>
      <c r="X58" s="370"/>
      <c r="Y58" s="370"/>
      <c r="Z58" s="370"/>
      <c r="AA58" s="370"/>
      <c r="AB58" s="370"/>
      <c r="AC58" s="370"/>
      <c r="AD58" s="370"/>
      <c r="AE58" s="370"/>
      <c r="AF58" s="370"/>
      <c r="AG58" s="364">
        <f>'03 - Výsadba nových strom...'!J32</f>
        <v>0</v>
      </c>
      <c r="AH58" s="365"/>
      <c r="AI58" s="365"/>
      <c r="AJ58" s="365"/>
      <c r="AK58" s="365"/>
      <c r="AL58" s="365"/>
      <c r="AM58" s="365"/>
      <c r="AN58" s="364">
        <f t="shared" si="0"/>
        <v>0</v>
      </c>
      <c r="AO58" s="365"/>
      <c r="AP58" s="365"/>
      <c r="AQ58" s="97" t="s">
        <v>87</v>
      </c>
      <c r="AR58" s="52"/>
      <c r="AS58" s="98">
        <v>0</v>
      </c>
      <c r="AT58" s="99">
        <f t="shared" si="1"/>
        <v>0</v>
      </c>
      <c r="AU58" s="100">
        <f>'03 - Výsadba nových strom...'!P96</f>
        <v>0</v>
      </c>
      <c r="AV58" s="99">
        <f>'03 - Výsadba nových strom...'!J35</f>
        <v>0</v>
      </c>
      <c r="AW58" s="99">
        <f>'03 - Výsadba nových strom...'!J36</f>
        <v>0</v>
      </c>
      <c r="AX58" s="99">
        <f>'03 - Výsadba nových strom...'!J37</f>
        <v>0</v>
      </c>
      <c r="AY58" s="99">
        <f>'03 - Výsadba nových strom...'!J38</f>
        <v>0</v>
      </c>
      <c r="AZ58" s="99">
        <f>'03 - Výsadba nových strom...'!F35</f>
        <v>0</v>
      </c>
      <c r="BA58" s="99">
        <f>'03 - Výsadba nových strom...'!F36</f>
        <v>0</v>
      </c>
      <c r="BB58" s="99">
        <f>'03 - Výsadba nových strom...'!F37</f>
        <v>0</v>
      </c>
      <c r="BC58" s="99">
        <f>'03 - Výsadba nových strom...'!F38</f>
        <v>0</v>
      </c>
      <c r="BD58" s="101">
        <f>'03 - Výsadba nových strom...'!F39</f>
        <v>0</v>
      </c>
      <c r="BT58" s="102" t="s">
        <v>83</v>
      </c>
      <c r="BV58" s="102" t="s">
        <v>76</v>
      </c>
      <c r="BW58" s="102" t="s">
        <v>94</v>
      </c>
      <c r="BX58" s="102" t="s">
        <v>82</v>
      </c>
      <c r="CL58" s="102" t="s">
        <v>19</v>
      </c>
    </row>
    <row r="59" spans="1:91" s="3" customFormat="1" ht="25.5" customHeight="1">
      <c r="A59" s="95" t="s">
        <v>84</v>
      </c>
      <c r="B59" s="50"/>
      <c r="C59" s="96"/>
      <c r="D59" s="96"/>
      <c r="E59" s="370" t="s">
        <v>95</v>
      </c>
      <c r="F59" s="370"/>
      <c r="G59" s="370"/>
      <c r="H59" s="370"/>
      <c r="I59" s="370"/>
      <c r="J59" s="96"/>
      <c r="K59" s="370" t="s">
        <v>96</v>
      </c>
      <c r="L59" s="370"/>
      <c r="M59" s="370"/>
      <c r="N59" s="370"/>
      <c r="O59" s="370"/>
      <c r="P59" s="370"/>
      <c r="Q59" s="370"/>
      <c r="R59" s="370"/>
      <c r="S59" s="370"/>
      <c r="T59" s="370"/>
      <c r="U59" s="370"/>
      <c r="V59" s="370"/>
      <c r="W59" s="370"/>
      <c r="X59" s="370"/>
      <c r="Y59" s="370"/>
      <c r="Z59" s="370"/>
      <c r="AA59" s="370"/>
      <c r="AB59" s="370"/>
      <c r="AC59" s="370"/>
      <c r="AD59" s="370"/>
      <c r="AE59" s="370"/>
      <c r="AF59" s="370"/>
      <c r="AG59" s="364">
        <f>'04 - Výsadba nových alejo...'!J32</f>
        <v>0</v>
      </c>
      <c r="AH59" s="365"/>
      <c r="AI59" s="365"/>
      <c r="AJ59" s="365"/>
      <c r="AK59" s="365"/>
      <c r="AL59" s="365"/>
      <c r="AM59" s="365"/>
      <c r="AN59" s="364">
        <f t="shared" si="0"/>
        <v>0</v>
      </c>
      <c r="AO59" s="365"/>
      <c r="AP59" s="365"/>
      <c r="AQ59" s="97" t="s">
        <v>87</v>
      </c>
      <c r="AR59" s="52"/>
      <c r="AS59" s="98">
        <v>0</v>
      </c>
      <c r="AT59" s="99">
        <f t="shared" si="1"/>
        <v>0</v>
      </c>
      <c r="AU59" s="100">
        <f>'04 - Výsadba nových alejo...'!P93</f>
        <v>0</v>
      </c>
      <c r="AV59" s="99">
        <f>'04 - Výsadba nových alejo...'!J35</f>
        <v>0</v>
      </c>
      <c r="AW59" s="99">
        <f>'04 - Výsadba nových alejo...'!J36</f>
        <v>0</v>
      </c>
      <c r="AX59" s="99">
        <f>'04 - Výsadba nových alejo...'!J37</f>
        <v>0</v>
      </c>
      <c r="AY59" s="99">
        <f>'04 - Výsadba nových alejo...'!J38</f>
        <v>0</v>
      </c>
      <c r="AZ59" s="99">
        <f>'04 - Výsadba nových alejo...'!F35</f>
        <v>0</v>
      </c>
      <c r="BA59" s="99">
        <f>'04 - Výsadba nových alejo...'!F36</f>
        <v>0</v>
      </c>
      <c r="BB59" s="99">
        <f>'04 - Výsadba nových alejo...'!F37</f>
        <v>0</v>
      </c>
      <c r="BC59" s="99">
        <f>'04 - Výsadba nových alejo...'!F38</f>
        <v>0</v>
      </c>
      <c r="BD59" s="101">
        <f>'04 - Výsadba nových alejo...'!F39</f>
        <v>0</v>
      </c>
      <c r="BT59" s="102" t="s">
        <v>83</v>
      </c>
      <c r="BV59" s="102" t="s">
        <v>76</v>
      </c>
      <c r="BW59" s="102" t="s">
        <v>97</v>
      </c>
      <c r="BX59" s="102" t="s">
        <v>82</v>
      </c>
      <c r="CL59" s="102" t="s">
        <v>19</v>
      </c>
    </row>
    <row r="60" spans="1:91" s="3" customFormat="1" ht="16.5" customHeight="1">
      <c r="A60" s="95" t="s">
        <v>84</v>
      </c>
      <c r="B60" s="50"/>
      <c r="C60" s="96"/>
      <c r="D60" s="96"/>
      <c r="E60" s="370" t="s">
        <v>98</v>
      </c>
      <c r="F60" s="370"/>
      <c r="G60" s="370"/>
      <c r="H60" s="370"/>
      <c r="I60" s="370"/>
      <c r="J60" s="96"/>
      <c r="K60" s="370" t="s">
        <v>99</v>
      </c>
      <c r="L60" s="370"/>
      <c r="M60" s="370"/>
      <c r="N60" s="370"/>
      <c r="O60" s="370"/>
      <c r="P60" s="370"/>
      <c r="Q60" s="370"/>
      <c r="R60" s="370"/>
      <c r="S60" s="370"/>
      <c r="T60" s="370"/>
      <c r="U60" s="370"/>
      <c r="V60" s="370"/>
      <c r="W60" s="370"/>
      <c r="X60" s="370"/>
      <c r="Y60" s="370"/>
      <c r="Z60" s="370"/>
      <c r="AA60" s="370"/>
      <c r="AB60" s="370"/>
      <c r="AC60" s="370"/>
      <c r="AD60" s="370"/>
      <c r="AE60" s="370"/>
      <c r="AF60" s="370"/>
      <c r="AG60" s="364">
        <f>'05 - Následná rozvojová péče'!J32</f>
        <v>0</v>
      </c>
      <c r="AH60" s="365"/>
      <c r="AI60" s="365"/>
      <c r="AJ60" s="365"/>
      <c r="AK60" s="365"/>
      <c r="AL60" s="365"/>
      <c r="AM60" s="365"/>
      <c r="AN60" s="364">
        <f t="shared" si="0"/>
        <v>0</v>
      </c>
      <c r="AO60" s="365"/>
      <c r="AP60" s="365"/>
      <c r="AQ60" s="97" t="s">
        <v>87</v>
      </c>
      <c r="AR60" s="52"/>
      <c r="AS60" s="103">
        <v>0</v>
      </c>
      <c r="AT60" s="104">
        <f t="shared" si="1"/>
        <v>0</v>
      </c>
      <c r="AU60" s="105">
        <f>'05 - Následná rozvojová péče'!P95</f>
        <v>0</v>
      </c>
      <c r="AV60" s="104">
        <f>'05 - Následná rozvojová péče'!J35</f>
        <v>0</v>
      </c>
      <c r="AW60" s="104">
        <f>'05 - Následná rozvojová péče'!J36</f>
        <v>0</v>
      </c>
      <c r="AX60" s="104">
        <f>'05 - Následná rozvojová péče'!J37</f>
        <v>0</v>
      </c>
      <c r="AY60" s="104">
        <f>'05 - Následná rozvojová péče'!J38</f>
        <v>0</v>
      </c>
      <c r="AZ60" s="104">
        <f>'05 - Následná rozvojová péče'!F35</f>
        <v>0</v>
      </c>
      <c r="BA60" s="104">
        <f>'05 - Následná rozvojová péče'!F36</f>
        <v>0</v>
      </c>
      <c r="BB60" s="104">
        <f>'05 - Následná rozvojová péče'!F37</f>
        <v>0</v>
      </c>
      <c r="BC60" s="104">
        <f>'05 - Následná rozvojová péče'!F38</f>
        <v>0</v>
      </c>
      <c r="BD60" s="106">
        <f>'05 - Následná rozvojová péče'!F39</f>
        <v>0</v>
      </c>
      <c r="BT60" s="102" t="s">
        <v>83</v>
      </c>
      <c r="BV60" s="102" t="s">
        <v>76</v>
      </c>
      <c r="BW60" s="102" t="s">
        <v>100</v>
      </c>
      <c r="BX60" s="102" t="s">
        <v>82</v>
      </c>
      <c r="CL60" s="102" t="s">
        <v>19</v>
      </c>
    </row>
    <row r="61" spans="1:91" s="1" customFormat="1" ht="30" customHeight="1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8"/>
    </row>
    <row r="62" spans="1:91" s="1" customFormat="1" ht="6.95" customHeight="1"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38"/>
    </row>
  </sheetData>
  <sheetProtection algorithmName="SHA-512" hashValue="JmG5xHCox+grRuTQ7oXTGU8gim/ZDh2/Boq3ewgdxeuVfVGQ8UelPnLUBRs3tRa1P8t7O/iZ3SQBLykEWI9KCA==" saltValue="1VEtTWhadZITqqZGZ5oiNgutcZe/7evrtvwtt7WzGNXN6dBEjZQo7TjJAb53nqoR558P9JFzMVDx2xKJu5We4w==" spinCount="100000" sheet="1" objects="1" scenarios="1" formatColumns="0" formatRows="0"/>
  <mergeCells count="62">
    <mergeCell ref="E60:I60"/>
    <mergeCell ref="K60:AF60"/>
    <mergeCell ref="E57:I57"/>
    <mergeCell ref="K57:AF57"/>
    <mergeCell ref="E58:I58"/>
    <mergeCell ref="K58:AF58"/>
    <mergeCell ref="E59:I59"/>
    <mergeCell ref="K59:AF59"/>
    <mergeCell ref="C52:G52"/>
    <mergeCell ref="I52:AF52"/>
    <mergeCell ref="D55:H55"/>
    <mergeCell ref="J55:AF55"/>
    <mergeCell ref="E56:I56"/>
    <mergeCell ref="K56:AF56"/>
    <mergeCell ref="AN59:AP59"/>
    <mergeCell ref="AG59:AM59"/>
    <mergeCell ref="AN60:AP60"/>
    <mergeCell ref="AG60:AM60"/>
    <mergeCell ref="AG54:AM54"/>
    <mergeCell ref="AN54:AP54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6" location="'01 - Založení intenzivní ...'!C2" display="/" xr:uid="{00000000-0004-0000-0000-000000000000}"/>
    <hyperlink ref="A57" location="'02 - Založení extenzivní ...'!C2" display="/" xr:uid="{00000000-0004-0000-0000-000001000000}"/>
    <hyperlink ref="A58" location="'03 - Výsadba nových strom...'!C2" display="/" xr:uid="{00000000-0004-0000-0000-000002000000}"/>
    <hyperlink ref="A59" location="'04 - Výsadba nových alejo...'!C2" display="/" xr:uid="{00000000-0004-0000-0000-000003000000}"/>
    <hyperlink ref="A60" location="'05 - Následná rozvojová péče'!C2" display="/" xr:uid="{00000000-0004-0000-0000-000004000000}"/>
  </hyperlinks>
  <pageMargins left="0.39374999999999999" right="0.39374999999999999" top="0.39374999999999999" bottom="0.39374999999999999" header="0" footer="0"/>
  <pageSetup paperSize="9" scale="99" fitToHeight="0" orientation="landscape" blackAndWhite="1" r:id="rId1"/>
  <headerFooter>
    <oddHeader>&amp;RPokud je uveden referenční výrobek, může být nahrazen rovnocenným řešením dle ust. § 89 odst. 6 zákona č. 134/2016 Sb.</oddHead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6"/>
  <sheetViews>
    <sheetView showGridLines="0" zoomScaleNormal="100" workbookViewId="0">
      <selection activeCell="AN4" sqref="AN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88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83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1" t="str">
        <f>'Rekapitulace stavby'!K6</f>
        <v>SO 220 Sadové úpravy</v>
      </c>
      <c r="F7" s="372"/>
      <c r="G7" s="372"/>
      <c r="H7" s="372"/>
      <c r="L7" s="20"/>
    </row>
    <row r="8" spans="2:46" ht="12" customHeight="1">
      <c r="B8" s="20"/>
      <c r="D8" s="113" t="s">
        <v>102</v>
      </c>
      <c r="L8" s="20"/>
    </row>
    <row r="9" spans="2:46" s="1" customFormat="1" ht="16.5" customHeight="1">
      <c r="B9" s="38"/>
      <c r="E9" s="371" t="s">
        <v>103</v>
      </c>
      <c r="F9" s="373"/>
      <c r="G9" s="373"/>
      <c r="H9" s="373"/>
      <c r="I9" s="114"/>
      <c r="L9" s="38"/>
    </row>
    <row r="10" spans="2:46" s="1" customFormat="1" ht="12" customHeight="1">
      <c r="B10" s="38"/>
      <c r="D10" s="113" t="s">
        <v>104</v>
      </c>
      <c r="I10" s="114"/>
      <c r="L10" s="38"/>
    </row>
    <row r="11" spans="2:46" s="1" customFormat="1" ht="36.950000000000003" customHeight="1">
      <c r="B11" s="38"/>
      <c r="E11" s="374" t="s">
        <v>105</v>
      </c>
      <c r="F11" s="373"/>
      <c r="G11" s="373"/>
      <c r="H11" s="373"/>
      <c r="I11" s="114"/>
      <c r="L11" s="38"/>
    </row>
    <row r="12" spans="2:46" s="1" customFormat="1" ht="11.25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22</v>
      </c>
      <c r="I14" s="115" t="s">
        <v>23</v>
      </c>
      <c r="J14" s="116" t="str">
        <f>'Rekapitulace stavby'!AN8</f>
        <v>13. 4. 2020</v>
      </c>
      <c r="L14" s="38"/>
    </row>
    <row r="15" spans="2:46" s="1" customFormat="1" ht="10.9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5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5" t="str">
        <f>'Rekapitulace stavby'!E14</f>
        <v>Vyplň údaj</v>
      </c>
      <c r="F20" s="376"/>
      <c r="G20" s="376"/>
      <c r="H20" s="376"/>
      <c r="I20" s="115" t="s">
        <v>28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33</v>
      </c>
      <c r="I23" s="115" t="s">
        <v>28</v>
      </c>
      <c r="J23" s="102" t="s">
        <v>19</v>
      </c>
      <c r="L23" s="38"/>
    </row>
    <row r="24" spans="2:12" s="1" customFormat="1" ht="6.95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36</v>
      </c>
      <c r="L25" s="38"/>
    </row>
    <row r="26" spans="2:12" s="1" customFormat="1" ht="18" customHeight="1">
      <c r="B26" s="38"/>
      <c r="E26" s="102" t="s">
        <v>37</v>
      </c>
      <c r="I26" s="115" t="s">
        <v>28</v>
      </c>
      <c r="J26" s="102" t="s">
        <v>19</v>
      </c>
      <c r="L26" s="38"/>
    </row>
    <row r="27" spans="2:12" s="1" customFormat="1" ht="6.95" customHeight="1">
      <c r="B27" s="38"/>
      <c r="I27" s="114"/>
      <c r="L27" s="38"/>
    </row>
    <row r="28" spans="2:12" s="1" customFormat="1" ht="12" customHeight="1">
      <c r="B28" s="38"/>
      <c r="D28" s="113" t="s">
        <v>38</v>
      </c>
      <c r="I28" s="114"/>
      <c r="L28" s="38"/>
    </row>
    <row r="29" spans="2:12" s="7" customFormat="1" ht="51" customHeight="1">
      <c r="B29" s="117"/>
      <c r="E29" s="377" t="s">
        <v>39</v>
      </c>
      <c r="F29" s="377"/>
      <c r="G29" s="377"/>
      <c r="H29" s="377"/>
      <c r="I29" s="118"/>
      <c r="L29" s="117"/>
    </row>
    <row r="30" spans="2:12" s="1" customFormat="1" ht="6.95" customHeight="1">
      <c r="B30" s="38"/>
      <c r="I30" s="114"/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40</v>
      </c>
      <c r="I32" s="114"/>
      <c r="J32" s="121">
        <f>ROUND(J99, 2)</f>
        <v>0</v>
      </c>
      <c r="L32" s="38"/>
    </row>
    <row r="33" spans="2:12" s="1" customFormat="1" ht="6.95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5" customHeight="1">
      <c r="B34" s="38"/>
      <c r="F34" s="122" t="s">
        <v>42</v>
      </c>
      <c r="I34" s="123" t="s">
        <v>41</v>
      </c>
      <c r="J34" s="122" t="s">
        <v>43</v>
      </c>
      <c r="L34" s="38"/>
    </row>
    <row r="35" spans="2:12" s="1" customFormat="1" ht="14.45" customHeight="1">
      <c r="B35" s="38"/>
      <c r="D35" s="124" t="s">
        <v>44</v>
      </c>
      <c r="E35" s="113" t="s">
        <v>45</v>
      </c>
      <c r="F35" s="125">
        <f>ROUND((SUM(BE99:BE215)),  2)</f>
        <v>0</v>
      </c>
      <c r="I35" s="126">
        <v>0.21</v>
      </c>
      <c r="J35" s="125">
        <f>ROUND(((SUM(BE99:BE215))*I35),  2)</f>
        <v>0</v>
      </c>
      <c r="L35" s="38"/>
    </row>
    <row r="36" spans="2:12" s="1" customFormat="1" ht="14.45" customHeight="1">
      <c r="B36" s="38"/>
      <c r="E36" s="113" t="s">
        <v>46</v>
      </c>
      <c r="F36" s="125">
        <f>ROUND((SUM(BF99:BF215)),  2)</f>
        <v>0</v>
      </c>
      <c r="I36" s="126">
        <v>0.15</v>
      </c>
      <c r="J36" s="125">
        <f>ROUND(((SUM(BF99:BF215))*I36),  2)</f>
        <v>0</v>
      </c>
      <c r="L36" s="38"/>
    </row>
    <row r="37" spans="2:12" s="1" customFormat="1" ht="14.45" hidden="1" customHeight="1">
      <c r="B37" s="38"/>
      <c r="E37" s="113" t="s">
        <v>47</v>
      </c>
      <c r="F37" s="125">
        <f>ROUND((SUM(BG99:BG215)),  2)</f>
        <v>0</v>
      </c>
      <c r="I37" s="126">
        <v>0.21</v>
      </c>
      <c r="J37" s="125">
        <f>0</f>
        <v>0</v>
      </c>
      <c r="L37" s="38"/>
    </row>
    <row r="38" spans="2:12" s="1" customFormat="1" ht="14.45" hidden="1" customHeight="1">
      <c r="B38" s="38"/>
      <c r="E38" s="113" t="s">
        <v>48</v>
      </c>
      <c r="F38" s="125">
        <f>ROUND((SUM(BH99:BH215)),  2)</f>
        <v>0</v>
      </c>
      <c r="I38" s="126">
        <v>0.15</v>
      </c>
      <c r="J38" s="125">
        <f>0</f>
        <v>0</v>
      </c>
      <c r="L38" s="38"/>
    </row>
    <row r="39" spans="2:12" s="1" customFormat="1" ht="14.45" hidden="1" customHeight="1">
      <c r="B39" s="38"/>
      <c r="E39" s="113" t="s">
        <v>49</v>
      </c>
      <c r="F39" s="125">
        <f>ROUND((SUM(BI99:BI215)),  2)</f>
        <v>0</v>
      </c>
      <c r="I39" s="126">
        <v>0</v>
      </c>
      <c r="J39" s="125">
        <f>0</f>
        <v>0</v>
      </c>
      <c r="L39" s="38"/>
    </row>
    <row r="40" spans="2:12" s="1" customFormat="1" ht="6.95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50</v>
      </c>
      <c r="E41" s="129"/>
      <c r="F41" s="129"/>
      <c r="G41" s="130" t="s">
        <v>51</v>
      </c>
      <c r="H41" s="131" t="s">
        <v>52</v>
      </c>
      <c r="I41" s="132"/>
      <c r="J41" s="133">
        <f>SUM(J32:J39)</f>
        <v>0</v>
      </c>
      <c r="K41" s="134"/>
      <c r="L41" s="38"/>
    </row>
    <row r="42" spans="2:12" s="1" customFormat="1" ht="14.45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5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8" t="str">
        <f>E7</f>
        <v>SO 220 Sadové úpravy</v>
      </c>
      <c r="F50" s="379"/>
      <c r="G50" s="379"/>
      <c r="H50" s="379"/>
      <c r="I50" s="114"/>
      <c r="J50" s="35"/>
      <c r="K50" s="35"/>
      <c r="L50" s="38"/>
    </row>
    <row r="51" spans="2:47" ht="12" customHeight="1">
      <c r="B51" s="21"/>
      <c r="C51" s="29" t="s">
        <v>102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8" t="s">
        <v>103</v>
      </c>
      <c r="F52" s="380"/>
      <c r="G52" s="380"/>
      <c r="H52" s="380"/>
      <c r="I52" s="114"/>
      <c r="J52" s="35"/>
      <c r="K52" s="35"/>
      <c r="L52" s="38"/>
    </row>
    <row r="53" spans="2:47" s="1" customFormat="1" ht="12" customHeight="1">
      <c r="B53" s="34"/>
      <c r="C53" s="29" t="s">
        <v>104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7" t="str">
        <f>E11</f>
        <v>01 - Založení intenzivní střešní zahrady</v>
      </c>
      <c r="F54" s="380"/>
      <c r="G54" s="380"/>
      <c r="H54" s="380"/>
      <c r="I54" s="114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Moravská Ostrava</v>
      </c>
      <c r="G56" s="35"/>
      <c r="H56" s="35"/>
      <c r="I56" s="115" t="s">
        <v>23</v>
      </c>
      <c r="J56" s="58" t="str">
        <f>IF(J14="","",J14)</f>
        <v>13. 4. 2020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2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2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107</v>
      </c>
      <c r="D61" s="142"/>
      <c r="E61" s="142"/>
      <c r="F61" s="142"/>
      <c r="G61" s="142"/>
      <c r="H61" s="142"/>
      <c r="I61" s="143"/>
      <c r="J61" s="144" t="s">
        <v>108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9" customHeight="1">
      <c r="B63" s="34"/>
      <c r="C63" s="145" t="s">
        <v>72</v>
      </c>
      <c r="D63" s="35"/>
      <c r="E63" s="35"/>
      <c r="F63" s="35"/>
      <c r="G63" s="35"/>
      <c r="H63" s="35"/>
      <c r="I63" s="114"/>
      <c r="J63" s="76">
        <f>J99</f>
        <v>0</v>
      </c>
      <c r="K63" s="35"/>
      <c r="L63" s="38"/>
      <c r="AU63" s="17" t="s">
        <v>109</v>
      </c>
    </row>
    <row r="64" spans="2:47" s="8" customFormat="1" ht="24.95" customHeight="1">
      <c r="B64" s="146"/>
      <c r="C64" s="147"/>
      <c r="D64" s="148" t="s">
        <v>110</v>
      </c>
      <c r="E64" s="149"/>
      <c r="F64" s="149"/>
      <c r="G64" s="149"/>
      <c r="H64" s="149"/>
      <c r="I64" s="150"/>
      <c r="J64" s="151">
        <f>J100</f>
        <v>0</v>
      </c>
      <c r="K64" s="147"/>
      <c r="L64" s="152"/>
    </row>
    <row r="65" spans="2:12" s="9" customFormat="1" ht="19.899999999999999" customHeight="1">
      <c r="B65" s="153"/>
      <c r="C65" s="96"/>
      <c r="D65" s="154" t="s">
        <v>111</v>
      </c>
      <c r="E65" s="155"/>
      <c r="F65" s="155"/>
      <c r="G65" s="155"/>
      <c r="H65" s="155"/>
      <c r="I65" s="156"/>
      <c r="J65" s="157">
        <f>J101</f>
        <v>0</v>
      </c>
      <c r="K65" s="96"/>
      <c r="L65" s="158"/>
    </row>
    <row r="66" spans="2:12" s="9" customFormat="1" ht="19.899999999999999" customHeight="1">
      <c r="B66" s="153"/>
      <c r="C66" s="96"/>
      <c r="D66" s="154" t="s">
        <v>112</v>
      </c>
      <c r="E66" s="155"/>
      <c r="F66" s="155"/>
      <c r="G66" s="155"/>
      <c r="H66" s="155"/>
      <c r="I66" s="156"/>
      <c r="J66" s="157">
        <f>J104</f>
        <v>0</v>
      </c>
      <c r="K66" s="96"/>
      <c r="L66" s="158"/>
    </row>
    <row r="67" spans="2:12" s="9" customFormat="1" ht="19.899999999999999" customHeight="1">
      <c r="B67" s="153"/>
      <c r="C67" s="96"/>
      <c r="D67" s="154" t="s">
        <v>113</v>
      </c>
      <c r="E67" s="155"/>
      <c r="F67" s="155"/>
      <c r="G67" s="155"/>
      <c r="H67" s="155"/>
      <c r="I67" s="156"/>
      <c r="J67" s="157">
        <f>J116</f>
        <v>0</v>
      </c>
      <c r="K67" s="96"/>
      <c r="L67" s="158"/>
    </row>
    <row r="68" spans="2:12" s="9" customFormat="1" ht="14.85" customHeight="1">
      <c r="B68" s="153"/>
      <c r="C68" s="96"/>
      <c r="D68" s="154" t="s">
        <v>114</v>
      </c>
      <c r="E68" s="155"/>
      <c r="F68" s="155"/>
      <c r="G68" s="155"/>
      <c r="H68" s="155"/>
      <c r="I68" s="156"/>
      <c r="J68" s="157">
        <f>J117</f>
        <v>0</v>
      </c>
      <c r="K68" s="96"/>
      <c r="L68" s="158"/>
    </row>
    <row r="69" spans="2:12" s="9" customFormat="1" ht="14.85" customHeight="1">
      <c r="B69" s="153"/>
      <c r="C69" s="96"/>
      <c r="D69" s="154" t="s">
        <v>115</v>
      </c>
      <c r="E69" s="155"/>
      <c r="F69" s="155"/>
      <c r="G69" s="155"/>
      <c r="H69" s="155"/>
      <c r="I69" s="156"/>
      <c r="J69" s="157">
        <f>J131</f>
        <v>0</v>
      </c>
      <c r="K69" s="96"/>
      <c r="L69" s="158"/>
    </row>
    <row r="70" spans="2:12" s="9" customFormat="1" ht="14.85" customHeight="1">
      <c r="B70" s="153"/>
      <c r="C70" s="96"/>
      <c r="D70" s="154" t="s">
        <v>116</v>
      </c>
      <c r="E70" s="155"/>
      <c r="F70" s="155"/>
      <c r="G70" s="155"/>
      <c r="H70" s="155"/>
      <c r="I70" s="156"/>
      <c r="J70" s="157">
        <f>J155</f>
        <v>0</v>
      </c>
      <c r="K70" s="96"/>
      <c r="L70" s="158"/>
    </row>
    <row r="71" spans="2:12" s="9" customFormat="1" ht="14.85" customHeight="1">
      <c r="B71" s="153"/>
      <c r="C71" s="96"/>
      <c r="D71" s="154" t="s">
        <v>117</v>
      </c>
      <c r="E71" s="155"/>
      <c r="F71" s="155"/>
      <c r="G71" s="155"/>
      <c r="H71" s="155"/>
      <c r="I71" s="156"/>
      <c r="J71" s="157">
        <f>J177</f>
        <v>0</v>
      </c>
      <c r="K71" s="96"/>
      <c r="L71" s="158"/>
    </row>
    <row r="72" spans="2:12" s="9" customFormat="1" ht="14.85" customHeight="1">
      <c r="B72" s="153"/>
      <c r="C72" s="96"/>
      <c r="D72" s="154" t="s">
        <v>118</v>
      </c>
      <c r="E72" s="155"/>
      <c r="F72" s="155"/>
      <c r="G72" s="155"/>
      <c r="H72" s="155"/>
      <c r="I72" s="156"/>
      <c r="J72" s="157">
        <f>J186</f>
        <v>0</v>
      </c>
      <c r="K72" s="96"/>
      <c r="L72" s="158"/>
    </row>
    <row r="73" spans="2:12" s="9" customFormat="1" ht="19.899999999999999" customHeight="1">
      <c r="B73" s="153"/>
      <c r="C73" s="96"/>
      <c r="D73" s="154" t="s">
        <v>119</v>
      </c>
      <c r="E73" s="155"/>
      <c r="F73" s="155"/>
      <c r="G73" s="155"/>
      <c r="H73" s="155"/>
      <c r="I73" s="156"/>
      <c r="J73" s="157">
        <f>J195</f>
        <v>0</v>
      </c>
      <c r="K73" s="96"/>
      <c r="L73" s="158"/>
    </row>
    <row r="74" spans="2:12" s="9" customFormat="1" ht="19.899999999999999" customHeight="1">
      <c r="B74" s="153"/>
      <c r="C74" s="96"/>
      <c r="D74" s="154" t="s">
        <v>120</v>
      </c>
      <c r="E74" s="155"/>
      <c r="F74" s="155"/>
      <c r="G74" s="155"/>
      <c r="H74" s="155"/>
      <c r="I74" s="156"/>
      <c r="J74" s="157">
        <f>J203</f>
        <v>0</v>
      </c>
      <c r="K74" s="96"/>
      <c r="L74" s="158"/>
    </row>
    <row r="75" spans="2:12" s="8" customFormat="1" ht="24.95" customHeight="1">
      <c r="B75" s="146"/>
      <c r="C75" s="147"/>
      <c r="D75" s="148" t="s">
        <v>121</v>
      </c>
      <c r="E75" s="149"/>
      <c r="F75" s="149"/>
      <c r="G75" s="149"/>
      <c r="H75" s="149"/>
      <c r="I75" s="150"/>
      <c r="J75" s="151">
        <f>J206</f>
        <v>0</v>
      </c>
      <c r="K75" s="147"/>
      <c r="L75" s="152"/>
    </row>
    <row r="76" spans="2:12" s="9" customFormat="1" ht="19.899999999999999" customHeight="1">
      <c r="B76" s="153"/>
      <c r="C76" s="96"/>
      <c r="D76" s="154" t="s">
        <v>122</v>
      </c>
      <c r="E76" s="155"/>
      <c r="F76" s="155"/>
      <c r="G76" s="155"/>
      <c r="H76" s="155"/>
      <c r="I76" s="156"/>
      <c r="J76" s="157">
        <f>J207</f>
        <v>0</v>
      </c>
      <c r="K76" s="96"/>
      <c r="L76" s="158"/>
    </row>
    <row r="77" spans="2:12" s="9" customFormat="1" ht="19.899999999999999" customHeight="1">
      <c r="B77" s="153"/>
      <c r="C77" s="96"/>
      <c r="D77" s="154" t="s">
        <v>123</v>
      </c>
      <c r="E77" s="155"/>
      <c r="F77" s="155"/>
      <c r="G77" s="155"/>
      <c r="H77" s="155"/>
      <c r="I77" s="156"/>
      <c r="J77" s="157">
        <f>J210</f>
        <v>0</v>
      </c>
      <c r="K77" s="96"/>
      <c r="L77" s="158"/>
    </row>
    <row r="78" spans="2:12" s="1" customFormat="1" ht="21.75" customHeight="1"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38"/>
    </row>
    <row r="79" spans="2:12" s="1" customFormat="1" ht="6.95" customHeight="1">
      <c r="B79" s="46"/>
      <c r="C79" s="47"/>
      <c r="D79" s="47"/>
      <c r="E79" s="47"/>
      <c r="F79" s="47"/>
      <c r="G79" s="47"/>
      <c r="H79" s="47"/>
      <c r="I79" s="137"/>
      <c r="J79" s="47"/>
      <c r="K79" s="47"/>
      <c r="L79" s="38"/>
    </row>
    <row r="83" spans="2:12" s="1" customFormat="1" ht="6.95" customHeight="1">
      <c r="B83" s="48"/>
      <c r="C83" s="49"/>
      <c r="D83" s="49"/>
      <c r="E83" s="49"/>
      <c r="F83" s="49"/>
      <c r="G83" s="49"/>
      <c r="H83" s="49"/>
      <c r="I83" s="140"/>
      <c r="J83" s="49"/>
      <c r="K83" s="49"/>
      <c r="L83" s="38"/>
    </row>
    <row r="84" spans="2:12" s="1" customFormat="1" ht="24.95" customHeight="1">
      <c r="B84" s="34"/>
      <c r="C84" s="23" t="s">
        <v>124</v>
      </c>
      <c r="D84" s="35"/>
      <c r="E84" s="35"/>
      <c r="F84" s="35"/>
      <c r="G84" s="35"/>
      <c r="H84" s="35"/>
      <c r="I84" s="114"/>
      <c r="J84" s="35"/>
      <c r="K84" s="35"/>
      <c r="L84" s="38"/>
    </row>
    <row r="85" spans="2:12" s="1" customFormat="1" ht="6.95" customHeight="1">
      <c r="B85" s="34"/>
      <c r="C85" s="35"/>
      <c r="D85" s="35"/>
      <c r="E85" s="35"/>
      <c r="F85" s="35"/>
      <c r="G85" s="35"/>
      <c r="H85" s="35"/>
      <c r="I85" s="114"/>
      <c r="J85" s="35"/>
      <c r="K85" s="35"/>
      <c r="L85" s="38"/>
    </row>
    <row r="86" spans="2:12" s="1" customFormat="1" ht="12" customHeight="1">
      <c r="B86" s="34"/>
      <c r="C86" s="29" t="s">
        <v>16</v>
      </c>
      <c r="D86" s="35"/>
      <c r="E86" s="35"/>
      <c r="F86" s="35"/>
      <c r="G86" s="35"/>
      <c r="H86" s="35"/>
      <c r="I86" s="114"/>
      <c r="J86" s="35"/>
      <c r="K86" s="35"/>
      <c r="L86" s="38"/>
    </row>
    <row r="87" spans="2:12" s="1" customFormat="1" ht="16.5" customHeight="1">
      <c r="B87" s="34"/>
      <c r="C87" s="35"/>
      <c r="D87" s="35"/>
      <c r="E87" s="378" t="str">
        <f>E7</f>
        <v>SO 220 Sadové úpravy</v>
      </c>
      <c r="F87" s="379"/>
      <c r="G87" s="379"/>
      <c r="H87" s="379"/>
      <c r="I87" s="114"/>
      <c r="J87" s="35"/>
      <c r="K87" s="35"/>
      <c r="L87" s="38"/>
    </row>
    <row r="88" spans="2:12" ht="12" customHeight="1">
      <c r="B88" s="21"/>
      <c r="C88" s="29" t="s">
        <v>102</v>
      </c>
      <c r="D88" s="22"/>
      <c r="E88" s="22"/>
      <c r="F88" s="22"/>
      <c r="G88" s="22"/>
      <c r="H88" s="22"/>
      <c r="J88" s="22"/>
      <c r="K88" s="22"/>
      <c r="L88" s="20"/>
    </row>
    <row r="89" spans="2:12" s="1" customFormat="1" ht="16.5" customHeight="1">
      <c r="B89" s="34"/>
      <c r="C89" s="35"/>
      <c r="D89" s="35"/>
      <c r="E89" s="378" t="s">
        <v>103</v>
      </c>
      <c r="F89" s="380"/>
      <c r="G89" s="380"/>
      <c r="H89" s="380"/>
      <c r="I89" s="114"/>
      <c r="J89" s="35"/>
      <c r="K89" s="35"/>
      <c r="L89" s="38"/>
    </row>
    <row r="90" spans="2:12" s="1" customFormat="1" ht="12" customHeight="1">
      <c r="B90" s="34"/>
      <c r="C90" s="29" t="s">
        <v>104</v>
      </c>
      <c r="D90" s="35"/>
      <c r="E90" s="35"/>
      <c r="F90" s="35"/>
      <c r="G90" s="35"/>
      <c r="H90" s="35"/>
      <c r="I90" s="114"/>
      <c r="J90" s="35"/>
      <c r="K90" s="35"/>
      <c r="L90" s="38"/>
    </row>
    <row r="91" spans="2:12" s="1" customFormat="1" ht="16.5" customHeight="1">
      <c r="B91" s="34"/>
      <c r="C91" s="35"/>
      <c r="D91" s="35"/>
      <c r="E91" s="347" t="str">
        <f>E11</f>
        <v>01 - Založení intenzivní střešní zahrady</v>
      </c>
      <c r="F91" s="380"/>
      <c r="G91" s="380"/>
      <c r="H91" s="380"/>
      <c r="I91" s="114"/>
      <c r="J91" s="35"/>
      <c r="K91" s="35"/>
      <c r="L91" s="38"/>
    </row>
    <row r="92" spans="2:12" s="1" customFormat="1" ht="6.95" customHeight="1">
      <c r="B92" s="34"/>
      <c r="C92" s="35"/>
      <c r="D92" s="35"/>
      <c r="E92" s="35"/>
      <c r="F92" s="35"/>
      <c r="G92" s="35"/>
      <c r="H92" s="35"/>
      <c r="I92" s="114"/>
      <c r="J92" s="35"/>
      <c r="K92" s="35"/>
      <c r="L92" s="38"/>
    </row>
    <row r="93" spans="2:12" s="1" customFormat="1" ht="12" customHeight="1">
      <c r="B93" s="34"/>
      <c r="C93" s="29" t="s">
        <v>21</v>
      </c>
      <c r="D93" s="35"/>
      <c r="E93" s="35"/>
      <c r="F93" s="27" t="str">
        <f>F14</f>
        <v>Moravská Ostrava</v>
      </c>
      <c r="G93" s="35"/>
      <c r="H93" s="35"/>
      <c r="I93" s="115" t="s">
        <v>23</v>
      </c>
      <c r="J93" s="58" t="str">
        <f>IF(J14="","",J14)</f>
        <v>13. 4. 2020</v>
      </c>
      <c r="K93" s="35"/>
      <c r="L93" s="38"/>
    </row>
    <row r="94" spans="2:12" s="1" customFormat="1" ht="6.95" customHeight="1">
      <c r="B94" s="34"/>
      <c r="C94" s="35"/>
      <c r="D94" s="35"/>
      <c r="E94" s="35"/>
      <c r="F94" s="35"/>
      <c r="G94" s="35"/>
      <c r="H94" s="35"/>
      <c r="I94" s="114"/>
      <c r="J94" s="35"/>
      <c r="K94" s="35"/>
      <c r="L94" s="38"/>
    </row>
    <row r="95" spans="2:12" s="1" customFormat="1" ht="15.2" customHeight="1">
      <c r="B95" s="34"/>
      <c r="C95" s="29" t="s">
        <v>25</v>
      </c>
      <c r="D95" s="35"/>
      <c r="E95" s="35"/>
      <c r="F95" s="27" t="str">
        <f>E17</f>
        <v xml:space="preserve"> </v>
      </c>
      <c r="G95" s="35"/>
      <c r="H95" s="35"/>
      <c r="I95" s="115" t="s">
        <v>31</v>
      </c>
      <c r="J95" s="32" t="str">
        <f>E23</f>
        <v>ing. Petra Ličková</v>
      </c>
      <c r="K95" s="35"/>
      <c r="L95" s="38"/>
    </row>
    <row r="96" spans="2:12" s="1" customFormat="1" ht="15.2" customHeight="1">
      <c r="B96" s="34"/>
      <c r="C96" s="29" t="s">
        <v>29</v>
      </c>
      <c r="D96" s="35"/>
      <c r="E96" s="35"/>
      <c r="F96" s="27" t="str">
        <f>IF(E20="","",E20)</f>
        <v>Vyplň údaj</v>
      </c>
      <c r="G96" s="35"/>
      <c r="H96" s="35"/>
      <c r="I96" s="115" t="s">
        <v>35</v>
      </c>
      <c r="J96" s="32" t="str">
        <f>E26</f>
        <v>Arch4green s.r.o.</v>
      </c>
      <c r="K96" s="35"/>
      <c r="L96" s="38"/>
    </row>
    <row r="97" spans="2:65" s="1" customFormat="1" ht="10.35" customHeight="1">
      <c r="B97" s="34"/>
      <c r="C97" s="35"/>
      <c r="D97" s="35"/>
      <c r="E97" s="35"/>
      <c r="F97" s="35"/>
      <c r="G97" s="35"/>
      <c r="H97" s="35"/>
      <c r="I97" s="114"/>
      <c r="J97" s="35"/>
      <c r="K97" s="35"/>
      <c r="L97" s="38"/>
    </row>
    <row r="98" spans="2:65" s="10" customFormat="1" ht="29.25" customHeight="1">
      <c r="B98" s="159"/>
      <c r="C98" s="160" t="s">
        <v>125</v>
      </c>
      <c r="D98" s="161" t="s">
        <v>59</v>
      </c>
      <c r="E98" s="161" t="s">
        <v>55</v>
      </c>
      <c r="F98" s="161" t="s">
        <v>56</v>
      </c>
      <c r="G98" s="161" t="s">
        <v>126</v>
      </c>
      <c r="H98" s="161" t="s">
        <v>127</v>
      </c>
      <c r="I98" s="162" t="s">
        <v>128</v>
      </c>
      <c r="J98" s="161" t="s">
        <v>108</v>
      </c>
      <c r="K98" s="163" t="s">
        <v>129</v>
      </c>
      <c r="L98" s="164"/>
      <c r="M98" s="67" t="s">
        <v>19</v>
      </c>
      <c r="N98" s="68" t="s">
        <v>44</v>
      </c>
      <c r="O98" s="68" t="s">
        <v>130</v>
      </c>
      <c r="P98" s="68" t="s">
        <v>131</v>
      </c>
      <c r="Q98" s="68" t="s">
        <v>132</v>
      </c>
      <c r="R98" s="68" t="s">
        <v>133</v>
      </c>
      <c r="S98" s="68" t="s">
        <v>134</v>
      </c>
      <c r="T98" s="69" t="s">
        <v>135</v>
      </c>
    </row>
    <row r="99" spans="2:65" s="1" customFormat="1" ht="22.9" customHeight="1">
      <c r="B99" s="34"/>
      <c r="C99" s="74" t="s">
        <v>136</v>
      </c>
      <c r="D99" s="35"/>
      <c r="E99" s="35"/>
      <c r="F99" s="35"/>
      <c r="G99" s="35"/>
      <c r="H99" s="35"/>
      <c r="I99" s="114"/>
      <c r="J99" s="165">
        <f>BK99</f>
        <v>0</v>
      </c>
      <c r="K99" s="35"/>
      <c r="L99" s="38"/>
      <c r="M99" s="70"/>
      <c r="N99" s="71"/>
      <c r="O99" s="71"/>
      <c r="P99" s="166">
        <f>P100+P206</f>
        <v>0</v>
      </c>
      <c r="Q99" s="71"/>
      <c r="R99" s="166">
        <f>R100+R206</f>
        <v>4.2829499999999996</v>
      </c>
      <c r="S99" s="71"/>
      <c r="T99" s="167">
        <f>T100+T206</f>
        <v>0.1464</v>
      </c>
      <c r="AT99" s="17" t="s">
        <v>73</v>
      </c>
      <c r="AU99" s="17" t="s">
        <v>109</v>
      </c>
      <c r="BK99" s="168">
        <f>BK100+BK206</f>
        <v>0</v>
      </c>
    </row>
    <row r="100" spans="2:65" s="11" customFormat="1" ht="25.9" customHeight="1">
      <c r="B100" s="169"/>
      <c r="C100" s="170"/>
      <c r="D100" s="171" t="s">
        <v>73</v>
      </c>
      <c r="E100" s="172" t="s">
        <v>137</v>
      </c>
      <c r="F100" s="172" t="s">
        <v>138</v>
      </c>
      <c r="G100" s="170"/>
      <c r="H100" s="170"/>
      <c r="I100" s="173"/>
      <c r="J100" s="174">
        <f>BK100</f>
        <v>0</v>
      </c>
      <c r="K100" s="170"/>
      <c r="L100" s="175"/>
      <c r="M100" s="176"/>
      <c r="N100" s="177"/>
      <c r="O100" s="177"/>
      <c r="P100" s="178">
        <f>P101+P104+P116+P195+P203</f>
        <v>0</v>
      </c>
      <c r="Q100" s="177"/>
      <c r="R100" s="178">
        <f>R101+R104+R116+R195+R203</f>
        <v>4.2829499999999996</v>
      </c>
      <c r="S100" s="177"/>
      <c r="T100" s="179">
        <f>T101+T104+T116+T195+T203</f>
        <v>0.1464</v>
      </c>
      <c r="AR100" s="180" t="s">
        <v>81</v>
      </c>
      <c r="AT100" s="181" t="s">
        <v>73</v>
      </c>
      <c r="AU100" s="181" t="s">
        <v>74</v>
      </c>
      <c r="AY100" s="180" t="s">
        <v>139</v>
      </c>
      <c r="BK100" s="182">
        <f>BK101+BK104+BK116+BK195+BK203</f>
        <v>0</v>
      </c>
    </row>
    <row r="101" spans="2:65" s="11" customFormat="1" ht="22.9" customHeight="1">
      <c r="B101" s="169"/>
      <c r="C101" s="170"/>
      <c r="D101" s="171" t="s">
        <v>73</v>
      </c>
      <c r="E101" s="183" t="s">
        <v>85</v>
      </c>
      <c r="F101" s="183" t="s">
        <v>140</v>
      </c>
      <c r="G101" s="170"/>
      <c r="H101" s="170"/>
      <c r="I101" s="173"/>
      <c r="J101" s="184">
        <f>BK101</f>
        <v>0</v>
      </c>
      <c r="K101" s="170"/>
      <c r="L101" s="175"/>
      <c r="M101" s="176"/>
      <c r="N101" s="177"/>
      <c r="O101" s="177"/>
      <c r="P101" s="178">
        <f>SUM(P102:P103)</f>
        <v>0</v>
      </c>
      <c r="Q101" s="177"/>
      <c r="R101" s="178">
        <f>SUM(R102:R103)</f>
        <v>0</v>
      </c>
      <c r="S101" s="177"/>
      <c r="T101" s="179">
        <f>SUM(T102:T103)</f>
        <v>0</v>
      </c>
      <c r="AR101" s="180" t="s">
        <v>81</v>
      </c>
      <c r="AT101" s="181" t="s">
        <v>73</v>
      </c>
      <c r="AU101" s="181" t="s">
        <v>81</v>
      </c>
      <c r="AY101" s="180" t="s">
        <v>139</v>
      </c>
      <c r="BK101" s="182">
        <f>SUM(BK102:BK103)</f>
        <v>0</v>
      </c>
    </row>
    <row r="102" spans="2:65" s="1" customFormat="1" ht="24" customHeight="1">
      <c r="B102" s="34"/>
      <c r="C102" s="185" t="s">
        <v>81</v>
      </c>
      <c r="D102" s="185" t="s">
        <v>141</v>
      </c>
      <c r="E102" s="186" t="s">
        <v>142</v>
      </c>
      <c r="F102" s="187" t="s">
        <v>143</v>
      </c>
      <c r="G102" s="188" t="s">
        <v>144</v>
      </c>
      <c r="H102" s="189">
        <v>204</v>
      </c>
      <c r="I102" s="190"/>
      <c r="J102" s="191">
        <f>ROUND(I102*H102,2)</f>
        <v>0</v>
      </c>
      <c r="K102" s="187" t="s">
        <v>145</v>
      </c>
      <c r="L102" s="38"/>
      <c r="M102" s="192" t="s">
        <v>19</v>
      </c>
      <c r="N102" s="193" t="s">
        <v>45</v>
      </c>
      <c r="O102" s="63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196" t="s">
        <v>146</v>
      </c>
      <c r="AT102" s="196" t="s">
        <v>141</v>
      </c>
      <c r="AU102" s="196" t="s">
        <v>83</v>
      </c>
      <c r="AY102" s="17" t="s">
        <v>139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81</v>
      </c>
      <c r="BK102" s="197">
        <f>ROUND(I102*H102,2)</f>
        <v>0</v>
      </c>
      <c r="BL102" s="17" t="s">
        <v>146</v>
      </c>
      <c r="BM102" s="196" t="s">
        <v>147</v>
      </c>
    </row>
    <row r="103" spans="2:65" s="1" customFormat="1" ht="78">
      <c r="B103" s="34"/>
      <c r="C103" s="35"/>
      <c r="D103" s="198" t="s">
        <v>148</v>
      </c>
      <c r="E103" s="35"/>
      <c r="F103" s="199" t="s">
        <v>149</v>
      </c>
      <c r="G103" s="35"/>
      <c r="H103" s="35"/>
      <c r="I103" s="114"/>
      <c r="J103" s="35"/>
      <c r="K103" s="35"/>
      <c r="L103" s="38"/>
      <c r="M103" s="200"/>
      <c r="N103" s="63"/>
      <c r="O103" s="63"/>
      <c r="P103" s="63"/>
      <c r="Q103" s="63"/>
      <c r="R103" s="63"/>
      <c r="S103" s="63"/>
      <c r="T103" s="64"/>
      <c r="AT103" s="17" t="s">
        <v>148</v>
      </c>
      <c r="AU103" s="17" t="s">
        <v>83</v>
      </c>
    </row>
    <row r="104" spans="2:65" s="11" customFormat="1" ht="22.9" customHeight="1">
      <c r="B104" s="169"/>
      <c r="C104" s="170"/>
      <c r="D104" s="171" t="s">
        <v>73</v>
      </c>
      <c r="E104" s="183" t="s">
        <v>89</v>
      </c>
      <c r="F104" s="183" t="s">
        <v>150</v>
      </c>
      <c r="G104" s="170"/>
      <c r="H104" s="170"/>
      <c r="I104" s="173"/>
      <c r="J104" s="184">
        <f>BK104</f>
        <v>0</v>
      </c>
      <c r="K104" s="170"/>
      <c r="L104" s="175"/>
      <c r="M104" s="176"/>
      <c r="N104" s="177"/>
      <c r="O104" s="177"/>
      <c r="P104" s="178">
        <f>SUM(P105:P115)</f>
        <v>0</v>
      </c>
      <c r="Q104" s="177"/>
      <c r="R104" s="178">
        <f>SUM(R105:R115)</f>
        <v>2.512</v>
      </c>
      <c r="S104" s="177"/>
      <c r="T104" s="179">
        <f>SUM(T105:T115)</f>
        <v>0</v>
      </c>
      <c r="AR104" s="180" t="s">
        <v>81</v>
      </c>
      <c r="AT104" s="181" t="s">
        <v>73</v>
      </c>
      <c r="AU104" s="181" t="s">
        <v>81</v>
      </c>
      <c r="AY104" s="180" t="s">
        <v>139</v>
      </c>
      <c r="BK104" s="182">
        <f>SUM(BK105:BK115)</f>
        <v>0</v>
      </c>
    </row>
    <row r="105" spans="2:65" s="1" customFormat="1" ht="16.5" customHeight="1">
      <c r="B105" s="34"/>
      <c r="C105" s="185" t="s">
        <v>83</v>
      </c>
      <c r="D105" s="185" t="s">
        <v>141</v>
      </c>
      <c r="E105" s="186" t="s">
        <v>151</v>
      </c>
      <c r="F105" s="187" t="s">
        <v>152</v>
      </c>
      <c r="G105" s="188" t="s">
        <v>144</v>
      </c>
      <c r="H105" s="189">
        <v>11.739000000000001</v>
      </c>
      <c r="I105" s="190"/>
      <c r="J105" s="191">
        <f>ROUND(I105*H105,2)</f>
        <v>0</v>
      </c>
      <c r="K105" s="187" t="s">
        <v>145</v>
      </c>
      <c r="L105" s="38"/>
      <c r="M105" s="192" t="s">
        <v>19</v>
      </c>
      <c r="N105" s="193" t="s">
        <v>45</v>
      </c>
      <c r="O105" s="63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AR105" s="196" t="s">
        <v>146</v>
      </c>
      <c r="AT105" s="196" t="s">
        <v>141</v>
      </c>
      <c r="AU105" s="196" t="s">
        <v>83</v>
      </c>
      <c r="AY105" s="17" t="s">
        <v>139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7" t="s">
        <v>81</v>
      </c>
      <c r="BK105" s="197">
        <f>ROUND(I105*H105,2)</f>
        <v>0</v>
      </c>
      <c r="BL105" s="17" t="s">
        <v>146</v>
      </c>
      <c r="BM105" s="196" t="s">
        <v>153</v>
      </c>
    </row>
    <row r="106" spans="2:65" s="1" customFormat="1" ht="39">
      <c r="B106" s="34"/>
      <c r="C106" s="35"/>
      <c r="D106" s="198" t="s">
        <v>148</v>
      </c>
      <c r="E106" s="35"/>
      <c r="F106" s="199" t="s">
        <v>154</v>
      </c>
      <c r="G106" s="35"/>
      <c r="H106" s="35"/>
      <c r="I106" s="114"/>
      <c r="J106" s="35"/>
      <c r="K106" s="35"/>
      <c r="L106" s="38"/>
      <c r="M106" s="200"/>
      <c r="N106" s="63"/>
      <c r="O106" s="63"/>
      <c r="P106" s="63"/>
      <c r="Q106" s="63"/>
      <c r="R106" s="63"/>
      <c r="S106" s="63"/>
      <c r="T106" s="64"/>
      <c r="AT106" s="17" t="s">
        <v>148</v>
      </c>
      <c r="AU106" s="17" t="s">
        <v>83</v>
      </c>
    </row>
    <row r="107" spans="2:65" s="12" customFormat="1" ht="11.25">
      <c r="B107" s="201"/>
      <c r="C107" s="202"/>
      <c r="D107" s="198" t="s">
        <v>155</v>
      </c>
      <c r="E107" s="203" t="s">
        <v>19</v>
      </c>
      <c r="F107" s="204" t="s">
        <v>156</v>
      </c>
      <c r="G107" s="202"/>
      <c r="H107" s="203" t="s">
        <v>19</v>
      </c>
      <c r="I107" s="205"/>
      <c r="J107" s="202"/>
      <c r="K107" s="202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155</v>
      </c>
      <c r="AU107" s="210" t="s">
        <v>83</v>
      </c>
      <c r="AV107" s="12" t="s">
        <v>81</v>
      </c>
      <c r="AW107" s="12" t="s">
        <v>34</v>
      </c>
      <c r="AX107" s="12" t="s">
        <v>74</v>
      </c>
      <c r="AY107" s="210" t="s">
        <v>139</v>
      </c>
    </row>
    <row r="108" spans="2:65" s="13" customFormat="1" ht="11.25">
      <c r="B108" s="211"/>
      <c r="C108" s="212"/>
      <c r="D108" s="198" t="s">
        <v>155</v>
      </c>
      <c r="E108" s="213" t="s">
        <v>19</v>
      </c>
      <c r="F108" s="214" t="s">
        <v>157</v>
      </c>
      <c r="G108" s="212"/>
      <c r="H108" s="215">
        <v>11.739000000000001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155</v>
      </c>
      <c r="AU108" s="221" t="s">
        <v>83</v>
      </c>
      <c r="AV108" s="13" t="s">
        <v>83</v>
      </c>
      <c r="AW108" s="13" t="s">
        <v>34</v>
      </c>
      <c r="AX108" s="13" t="s">
        <v>74</v>
      </c>
      <c r="AY108" s="221" t="s">
        <v>139</v>
      </c>
    </row>
    <row r="109" spans="2:65" s="14" customFormat="1" ht="11.25">
      <c r="B109" s="222"/>
      <c r="C109" s="223"/>
      <c r="D109" s="198" t="s">
        <v>155</v>
      </c>
      <c r="E109" s="224" t="s">
        <v>19</v>
      </c>
      <c r="F109" s="225" t="s">
        <v>158</v>
      </c>
      <c r="G109" s="223"/>
      <c r="H109" s="226">
        <v>11.739000000000001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155</v>
      </c>
      <c r="AU109" s="232" t="s">
        <v>83</v>
      </c>
      <c r="AV109" s="14" t="s">
        <v>146</v>
      </c>
      <c r="AW109" s="14" t="s">
        <v>34</v>
      </c>
      <c r="AX109" s="14" t="s">
        <v>81</v>
      </c>
      <c r="AY109" s="232" t="s">
        <v>139</v>
      </c>
    </row>
    <row r="110" spans="2:65" s="1" customFormat="1" ht="16.5" customHeight="1">
      <c r="B110" s="34"/>
      <c r="C110" s="233" t="s">
        <v>159</v>
      </c>
      <c r="D110" s="233" t="s">
        <v>160</v>
      </c>
      <c r="E110" s="234" t="s">
        <v>161</v>
      </c>
      <c r="F110" s="235" t="s">
        <v>162</v>
      </c>
      <c r="G110" s="236" t="s">
        <v>163</v>
      </c>
      <c r="H110" s="237">
        <v>1.702</v>
      </c>
      <c r="I110" s="238"/>
      <c r="J110" s="239">
        <f>ROUND(I110*H110,2)</f>
        <v>0</v>
      </c>
      <c r="K110" s="235" t="s">
        <v>145</v>
      </c>
      <c r="L110" s="240"/>
      <c r="M110" s="241" t="s">
        <v>19</v>
      </c>
      <c r="N110" s="242" t="s">
        <v>45</v>
      </c>
      <c r="O110" s="63"/>
      <c r="P110" s="194">
        <f>O110*H110</f>
        <v>0</v>
      </c>
      <c r="Q110" s="194">
        <v>1</v>
      </c>
      <c r="R110" s="194">
        <f>Q110*H110</f>
        <v>1.702</v>
      </c>
      <c r="S110" s="194">
        <v>0</v>
      </c>
      <c r="T110" s="195">
        <f>S110*H110</f>
        <v>0</v>
      </c>
      <c r="AR110" s="196" t="s">
        <v>164</v>
      </c>
      <c r="AT110" s="196" t="s">
        <v>160</v>
      </c>
      <c r="AU110" s="196" t="s">
        <v>83</v>
      </c>
      <c r="AY110" s="17" t="s">
        <v>139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7" t="s">
        <v>81</v>
      </c>
      <c r="BK110" s="197">
        <f>ROUND(I110*H110,2)</f>
        <v>0</v>
      </c>
      <c r="BL110" s="17" t="s">
        <v>146</v>
      </c>
      <c r="BM110" s="196" t="s">
        <v>165</v>
      </c>
    </row>
    <row r="111" spans="2:65" s="12" customFormat="1" ht="11.25">
      <c r="B111" s="201"/>
      <c r="C111" s="202"/>
      <c r="D111" s="198" t="s">
        <v>155</v>
      </c>
      <c r="E111" s="203" t="s">
        <v>19</v>
      </c>
      <c r="F111" s="204" t="s">
        <v>166</v>
      </c>
      <c r="G111" s="202"/>
      <c r="H111" s="203" t="s">
        <v>19</v>
      </c>
      <c r="I111" s="205"/>
      <c r="J111" s="202"/>
      <c r="K111" s="202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155</v>
      </c>
      <c r="AU111" s="210" t="s">
        <v>83</v>
      </c>
      <c r="AV111" s="12" t="s">
        <v>81</v>
      </c>
      <c r="AW111" s="12" t="s">
        <v>34</v>
      </c>
      <c r="AX111" s="12" t="s">
        <v>74</v>
      </c>
      <c r="AY111" s="210" t="s">
        <v>139</v>
      </c>
    </row>
    <row r="112" spans="2:65" s="13" customFormat="1" ht="11.25">
      <c r="B112" s="211"/>
      <c r="C112" s="212"/>
      <c r="D112" s="198" t="s">
        <v>155</v>
      </c>
      <c r="E112" s="213" t="s">
        <v>19</v>
      </c>
      <c r="F112" s="214" t="s">
        <v>167</v>
      </c>
      <c r="G112" s="212"/>
      <c r="H112" s="215">
        <v>1.702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155</v>
      </c>
      <c r="AU112" s="221" t="s">
        <v>83</v>
      </c>
      <c r="AV112" s="13" t="s">
        <v>83</v>
      </c>
      <c r="AW112" s="13" t="s">
        <v>34</v>
      </c>
      <c r="AX112" s="13" t="s">
        <v>74</v>
      </c>
      <c r="AY112" s="221" t="s">
        <v>139</v>
      </c>
    </row>
    <row r="113" spans="2:65" s="14" customFormat="1" ht="11.25">
      <c r="B113" s="222"/>
      <c r="C113" s="223"/>
      <c r="D113" s="198" t="s">
        <v>155</v>
      </c>
      <c r="E113" s="224" t="s">
        <v>19</v>
      </c>
      <c r="F113" s="225" t="s">
        <v>158</v>
      </c>
      <c r="G113" s="223"/>
      <c r="H113" s="226">
        <v>1.702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155</v>
      </c>
      <c r="AU113" s="232" t="s">
        <v>83</v>
      </c>
      <c r="AV113" s="14" t="s">
        <v>146</v>
      </c>
      <c r="AW113" s="14" t="s">
        <v>34</v>
      </c>
      <c r="AX113" s="14" t="s">
        <v>81</v>
      </c>
      <c r="AY113" s="232" t="s">
        <v>139</v>
      </c>
    </row>
    <row r="114" spans="2:65" s="1" customFormat="1" ht="24" customHeight="1">
      <c r="B114" s="34"/>
      <c r="C114" s="233" t="s">
        <v>146</v>
      </c>
      <c r="D114" s="233" t="s">
        <v>160</v>
      </c>
      <c r="E114" s="234" t="s">
        <v>168</v>
      </c>
      <c r="F114" s="235" t="s">
        <v>169</v>
      </c>
      <c r="G114" s="236" t="s">
        <v>170</v>
      </c>
      <c r="H114" s="237">
        <v>60</v>
      </c>
      <c r="I114" s="238"/>
      <c r="J114" s="239">
        <f>ROUND(I114*H114,2)</f>
        <v>0</v>
      </c>
      <c r="K114" s="235" t="s">
        <v>19</v>
      </c>
      <c r="L114" s="240"/>
      <c r="M114" s="241" t="s">
        <v>19</v>
      </c>
      <c r="N114" s="242" t="s">
        <v>45</v>
      </c>
      <c r="O114" s="63"/>
      <c r="P114" s="194">
        <f>O114*H114</f>
        <v>0</v>
      </c>
      <c r="Q114" s="194">
        <v>1.35E-2</v>
      </c>
      <c r="R114" s="194">
        <f>Q114*H114</f>
        <v>0.80999999999999994</v>
      </c>
      <c r="S114" s="194">
        <v>0</v>
      </c>
      <c r="T114" s="195">
        <f>S114*H114</f>
        <v>0</v>
      </c>
      <c r="AR114" s="196" t="s">
        <v>164</v>
      </c>
      <c r="AT114" s="196" t="s">
        <v>160</v>
      </c>
      <c r="AU114" s="196" t="s">
        <v>83</v>
      </c>
      <c r="AY114" s="17" t="s">
        <v>139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7" t="s">
        <v>81</v>
      </c>
      <c r="BK114" s="197">
        <f>ROUND(I114*H114,2)</f>
        <v>0</v>
      </c>
      <c r="BL114" s="17" t="s">
        <v>146</v>
      </c>
      <c r="BM114" s="196" t="s">
        <v>171</v>
      </c>
    </row>
    <row r="115" spans="2:65" s="1" customFormat="1" ht="19.5">
      <c r="B115" s="34"/>
      <c r="C115" s="35"/>
      <c r="D115" s="198" t="s">
        <v>172</v>
      </c>
      <c r="E115" s="35"/>
      <c r="F115" s="199" t="s">
        <v>173</v>
      </c>
      <c r="G115" s="35"/>
      <c r="H115" s="35"/>
      <c r="I115" s="114"/>
      <c r="J115" s="35"/>
      <c r="K115" s="35"/>
      <c r="L115" s="38"/>
      <c r="M115" s="200"/>
      <c r="N115" s="63"/>
      <c r="O115" s="63"/>
      <c r="P115" s="63"/>
      <c r="Q115" s="63"/>
      <c r="R115" s="63"/>
      <c r="S115" s="63"/>
      <c r="T115" s="64"/>
      <c r="AT115" s="17" t="s">
        <v>172</v>
      </c>
      <c r="AU115" s="17" t="s">
        <v>83</v>
      </c>
    </row>
    <row r="116" spans="2:65" s="11" customFormat="1" ht="22.9" customHeight="1">
      <c r="B116" s="169"/>
      <c r="C116" s="170"/>
      <c r="D116" s="171" t="s">
        <v>73</v>
      </c>
      <c r="E116" s="183" t="s">
        <v>92</v>
      </c>
      <c r="F116" s="183" t="s">
        <v>174</v>
      </c>
      <c r="G116" s="170"/>
      <c r="H116" s="170"/>
      <c r="I116" s="173"/>
      <c r="J116" s="184">
        <f>BK116</f>
        <v>0</v>
      </c>
      <c r="K116" s="170"/>
      <c r="L116" s="175"/>
      <c r="M116" s="176"/>
      <c r="N116" s="177"/>
      <c r="O116" s="177"/>
      <c r="P116" s="178">
        <f>P117+P131+P155+P177+P186</f>
        <v>0</v>
      </c>
      <c r="Q116" s="177"/>
      <c r="R116" s="178">
        <f>R117+R131+R155+R177+R186</f>
        <v>1.77095</v>
      </c>
      <c r="S116" s="177"/>
      <c r="T116" s="179">
        <f>T117+T131+T155+T177+T186</f>
        <v>0.1464</v>
      </c>
      <c r="AR116" s="180" t="s">
        <v>81</v>
      </c>
      <c r="AT116" s="181" t="s">
        <v>73</v>
      </c>
      <c r="AU116" s="181" t="s">
        <v>81</v>
      </c>
      <c r="AY116" s="180" t="s">
        <v>139</v>
      </c>
      <c r="BK116" s="182">
        <f>BK117+BK131+BK155+BK177+BK186</f>
        <v>0</v>
      </c>
    </row>
    <row r="117" spans="2:65" s="11" customFormat="1" ht="20.85" customHeight="1">
      <c r="B117" s="169"/>
      <c r="C117" s="170"/>
      <c r="D117" s="171" t="s">
        <v>73</v>
      </c>
      <c r="E117" s="183" t="s">
        <v>175</v>
      </c>
      <c r="F117" s="183" t="s">
        <v>176</v>
      </c>
      <c r="G117" s="170"/>
      <c r="H117" s="170"/>
      <c r="I117" s="173"/>
      <c r="J117" s="184">
        <f>BK117</f>
        <v>0</v>
      </c>
      <c r="K117" s="170"/>
      <c r="L117" s="175"/>
      <c r="M117" s="176"/>
      <c r="N117" s="177"/>
      <c r="O117" s="177"/>
      <c r="P117" s="178">
        <f>SUM(P118:P130)</f>
        <v>0</v>
      </c>
      <c r="Q117" s="177"/>
      <c r="R117" s="178">
        <f>SUM(R118:R130)</f>
        <v>0.78220000000000001</v>
      </c>
      <c r="S117" s="177"/>
      <c r="T117" s="179">
        <f>SUM(T118:T130)</f>
        <v>0</v>
      </c>
      <c r="AR117" s="180" t="s">
        <v>81</v>
      </c>
      <c r="AT117" s="181" t="s">
        <v>73</v>
      </c>
      <c r="AU117" s="181" t="s">
        <v>83</v>
      </c>
      <c r="AY117" s="180" t="s">
        <v>139</v>
      </c>
      <c r="BK117" s="182">
        <f>SUM(BK118:BK130)</f>
        <v>0</v>
      </c>
    </row>
    <row r="118" spans="2:65" s="1" customFormat="1" ht="24" customHeight="1">
      <c r="B118" s="34"/>
      <c r="C118" s="185" t="s">
        <v>177</v>
      </c>
      <c r="D118" s="185" t="s">
        <v>141</v>
      </c>
      <c r="E118" s="186" t="s">
        <v>178</v>
      </c>
      <c r="F118" s="187" t="s">
        <v>179</v>
      </c>
      <c r="G118" s="188" t="s">
        <v>170</v>
      </c>
      <c r="H118" s="189">
        <v>80</v>
      </c>
      <c r="I118" s="190"/>
      <c r="J118" s="191">
        <f>ROUND(I118*H118,2)</f>
        <v>0</v>
      </c>
      <c r="K118" s="187" t="s">
        <v>145</v>
      </c>
      <c r="L118" s="38"/>
      <c r="M118" s="192" t="s">
        <v>19</v>
      </c>
      <c r="N118" s="193" t="s">
        <v>45</v>
      </c>
      <c r="O118" s="63"/>
      <c r="P118" s="194">
        <f>O118*H118</f>
        <v>0</v>
      </c>
      <c r="Q118" s="194">
        <v>0</v>
      </c>
      <c r="R118" s="194">
        <f>Q118*H118</f>
        <v>0</v>
      </c>
      <c r="S118" s="194">
        <v>0</v>
      </c>
      <c r="T118" s="195">
        <f>S118*H118</f>
        <v>0</v>
      </c>
      <c r="AR118" s="196" t="s">
        <v>146</v>
      </c>
      <c r="AT118" s="196" t="s">
        <v>141</v>
      </c>
      <c r="AU118" s="196" t="s">
        <v>159</v>
      </c>
      <c r="AY118" s="17" t="s">
        <v>139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7" t="s">
        <v>81</v>
      </c>
      <c r="BK118" s="197">
        <f>ROUND(I118*H118,2)</f>
        <v>0</v>
      </c>
      <c r="BL118" s="17" t="s">
        <v>146</v>
      </c>
      <c r="BM118" s="196" t="s">
        <v>180</v>
      </c>
    </row>
    <row r="119" spans="2:65" s="1" customFormat="1" ht="68.25">
      <c r="B119" s="34"/>
      <c r="C119" s="35"/>
      <c r="D119" s="198" t="s">
        <v>148</v>
      </c>
      <c r="E119" s="35"/>
      <c r="F119" s="199" t="s">
        <v>181</v>
      </c>
      <c r="G119" s="35"/>
      <c r="H119" s="35"/>
      <c r="I119" s="114"/>
      <c r="J119" s="35"/>
      <c r="K119" s="35"/>
      <c r="L119" s="38"/>
      <c r="M119" s="200"/>
      <c r="N119" s="63"/>
      <c r="O119" s="63"/>
      <c r="P119" s="63"/>
      <c r="Q119" s="63"/>
      <c r="R119" s="63"/>
      <c r="S119" s="63"/>
      <c r="T119" s="64"/>
      <c r="AT119" s="17" t="s">
        <v>148</v>
      </c>
      <c r="AU119" s="17" t="s">
        <v>159</v>
      </c>
    </row>
    <row r="120" spans="2:65" s="1" customFormat="1" ht="24" customHeight="1">
      <c r="B120" s="34"/>
      <c r="C120" s="185" t="s">
        <v>182</v>
      </c>
      <c r="D120" s="185" t="s">
        <v>141</v>
      </c>
      <c r="E120" s="186" t="s">
        <v>183</v>
      </c>
      <c r="F120" s="187" t="s">
        <v>184</v>
      </c>
      <c r="G120" s="188" t="s">
        <v>170</v>
      </c>
      <c r="H120" s="189">
        <v>80</v>
      </c>
      <c r="I120" s="190"/>
      <c r="J120" s="191">
        <f>ROUND(I120*H120,2)</f>
        <v>0</v>
      </c>
      <c r="K120" s="187" t="s">
        <v>145</v>
      </c>
      <c r="L120" s="38"/>
      <c r="M120" s="192" t="s">
        <v>19</v>
      </c>
      <c r="N120" s="193" t="s">
        <v>45</v>
      </c>
      <c r="O120" s="63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AR120" s="196" t="s">
        <v>146</v>
      </c>
      <c r="AT120" s="196" t="s">
        <v>141</v>
      </c>
      <c r="AU120" s="196" t="s">
        <v>159</v>
      </c>
      <c r="AY120" s="17" t="s">
        <v>139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7" t="s">
        <v>81</v>
      </c>
      <c r="BK120" s="197">
        <f>ROUND(I120*H120,2)</f>
        <v>0</v>
      </c>
      <c r="BL120" s="17" t="s">
        <v>146</v>
      </c>
      <c r="BM120" s="196" t="s">
        <v>185</v>
      </c>
    </row>
    <row r="121" spans="2:65" s="1" customFormat="1" ht="58.5">
      <c r="B121" s="34"/>
      <c r="C121" s="35"/>
      <c r="D121" s="198" t="s">
        <v>148</v>
      </c>
      <c r="E121" s="35"/>
      <c r="F121" s="199" t="s">
        <v>186</v>
      </c>
      <c r="G121" s="35"/>
      <c r="H121" s="35"/>
      <c r="I121" s="114"/>
      <c r="J121" s="35"/>
      <c r="K121" s="35"/>
      <c r="L121" s="38"/>
      <c r="M121" s="200"/>
      <c r="N121" s="63"/>
      <c r="O121" s="63"/>
      <c r="P121" s="63"/>
      <c r="Q121" s="63"/>
      <c r="R121" s="63"/>
      <c r="S121" s="63"/>
      <c r="T121" s="64"/>
      <c r="AT121" s="17" t="s">
        <v>148</v>
      </c>
      <c r="AU121" s="17" t="s">
        <v>159</v>
      </c>
    </row>
    <row r="122" spans="2:65" s="1" customFormat="1" ht="16.5" customHeight="1">
      <c r="B122" s="34"/>
      <c r="C122" s="233" t="s">
        <v>187</v>
      </c>
      <c r="D122" s="233" t="s">
        <v>160</v>
      </c>
      <c r="E122" s="234" t="s">
        <v>188</v>
      </c>
      <c r="F122" s="235" t="s">
        <v>189</v>
      </c>
      <c r="G122" s="236" t="s">
        <v>170</v>
      </c>
      <c r="H122" s="237">
        <v>6</v>
      </c>
      <c r="I122" s="238"/>
      <c r="J122" s="239">
        <f>ROUND(I122*H122,2)</f>
        <v>0</v>
      </c>
      <c r="K122" s="235" t="s">
        <v>19</v>
      </c>
      <c r="L122" s="240"/>
      <c r="M122" s="241" t="s">
        <v>19</v>
      </c>
      <c r="N122" s="242" t="s">
        <v>45</v>
      </c>
      <c r="O122" s="63"/>
      <c r="P122" s="194">
        <f>O122*H122</f>
        <v>0</v>
      </c>
      <c r="Q122" s="194">
        <v>2E-3</v>
      </c>
      <c r="R122" s="194">
        <f>Q122*H122</f>
        <v>1.2E-2</v>
      </c>
      <c r="S122" s="194">
        <v>0</v>
      </c>
      <c r="T122" s="195">
        <f>S122*H122</f>
        <v>0</v>
      </c>
      <c r="AR122" s="196" t="s">
        <v>164</v>
      </c>
      <c r="AT122" s="196" t="s">
        <v>160</v>
      </c>
      <c r="AU122" s="196" t="s">
        <v>159</v>
      </c>
      <c r="AY122" s="17" t="s">
        <v>139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81</v>
      </c>
      <c r="BK122" s="197">
        <f>ROUND(I122*H122,2)</f>
        <v>0</v>
      </c>
      <c r="BL122" s="17" t="s">
        <v>146</v>
      </c>
      <c r="BM122" s="196" t="s">
        <v>190</v>
      </c>
    </row>
    <row r="123" spans="2:65" s="1" customFormat="1" ht="16.5" customHeight="1">
      <c r="B123" s="34"/>
      <c r="C123" s="233" t="s">
        <v>164</v>
      </c>
      <c r="D123" s="233" t="s">
        <v>160</v>
      </c>
      <c r="E123" s="234" t="s">
        <v>191</v>
      </c>
      <c r="F123" s="235" t="s">
        <v>192</v>
      </c>
      <c r="G123" s="236" t="s">
        <v>170</v>
      </c>
      <c r="H123" s="237">
        <v>20</v>
      </c>
      <c r="I123" s="238"/>
      <c r="J123" s="239">
        <f>ROUND(I123*H123,2)</f>
        <v>0</v>
      </c>
      <c r="K123" s="235" t="s">
        <v>19</v>
      </c>
      <c r="L123" s="240"/>
      <c r="M123" s="241" t="s">
        <v>19</v>
      </c>
      <c r="N123" s="242" t="s">
        <v>45</v>
      </c>
      <c r="O123" s="63"/>
      <c r="P123" s="194">
        <f>O123*H123</f>
        <v>0</v>
      </c>
      <c r="Q123" s="194">
        <v>1E-3</v>
      </c>
      <c r="R123" s="194">
        <f>Q123*H123</f>
        <v>0.02</v>
      </c>
      <c r="S123" s="194">
        <v>0</v>
      </c>
      <c r="T123" s="195">
        <f>S123*H123</f>
        <v>0</v>
      </c>
      <c r="AR123" s="196" t="s">
        <v>164</v>
      </c>
      <c r="AT123" s="196" t="s">
        <v>160</v>
      </c>
      <c r="AU123" s="196" t="s">
        <v>159</v>
      </c>
      <c r="AY123" s="17" t="s">
        <v>139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81</v>
      </c>
      <c r="BK123" s="197">
        <f>ROUND(I123*H123,2)</f>
        <v>0</v>
      </c>
      <c r="BL123" s="17" t="s">
        <v>146</v>
      </c>
      <c r="BM123" s="196" t="s">
        <v>193</v>
      </c>
    </row>
    <row r="124" spans="2:65" s="1" customFormat="1" ht="16.5" customHeight="1">
      <c r="B124" s="34"/>
      <c r="C124" s="233" t="s">
        <v>194</v>
      </c>
      <c r="D124" s="233" t="s">
        <v>160</v>
      </c>
      <c r="E124" s="234" t="s">
        <v>195</v>
      </c>
      <c r="F124" s="235" t="s">
        <v>196</v>
      </c>
      <c r="G124" s="236" t="s">
        <v>170</v>
      </c>
      <c r="H124" s="237">
        <v>20</v>
      </c>
      <c r="I124" s="238"/>
      <c r="J124" s="239">
        <f>ROUND(I124*H124,2)</f>
        <v>0</v>
      </c>
      <c r="K124" s="235" t="s">
        <v>19</v>
      </c>
      <c r="L124" s="240"/>
      <c r="M124" s="241" t="s">
        <v>19</v>
      </c>
      <c r="N124" s="242" t="s">
        <v>45</v>
      </c>
      <c r="O124" s="63"/>
      <c r="P124" s="194">
        <f>O124*H124</f>
        <v>0</v>
      </c>
      <c r="Q124" s="194">
        <v>1E-3</v>
      </c>
      <c r="R124" s="194">
        <f>Q124*H124</f>
        <v>0.02</v>
      </c>
      <c r="S124" s="194">
        <v>0</v>
      </c>
      <c r="T124" s="195">
        <f>S124*H124</f>
        <v>0</v>
      </c>
      <c r="AR124" s="196" t="s">
        <v>164</v>
      </c>
      <c r="AT124" s="196" t="s">
        <v>160</v>
      </c>
      <c r="AU124" s="196" t="s">
        <v>159</v>
      </c>
      <c r="AY124" s="17" t="s">
        <v>139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81</v>
      </c>
      <c r="BK124" s="197">
        <f>ROUND(I124*H124,2)</f>
        <v>0</v>
      </c>
      <c r="BL124" s="17" t="s">
        <v>146</v>
      </c>
      <c r="BM124" s="196" t="s">
        <v>197</v>
      </c>
    </row>
    <row r="125" spans="2:65" s="1" customFormat="1" ht="16.5" customHeight="1">
      <c r="B125" s="34"/>
      <c r="C125" s="233" t="s">
        <v>198</v>
      </c>
      <c r="D125" s="233" t="s">
        <v>160</v>
      </c>
      <c r="E125" s="234" t="s">
        <v>199</v>
      </c>
      <c r="F125" s="235" t="s">
        <v>200</v>
      </c>
      <c r="G125" s="236" t="s">
        <v>170</v>
      </c>
      <c r="H125" s="237">
        <v>34</v>
      </c>
      <c r="I125" s="238"/>
      <c r="J125" s="239">
        <f>ROUND(I125*H125,2)</f>
        <v>0</v>
      </c>
      <c r="K125" s="235" t="s">
        <v>19</v>
      </c>
      <c r="L125" s="240"/>
      <c r="M125" s="241" t="s">
        <v>19</v>
      </c>
      <c r="N125" s="242" t="s">
        <v>45</v>
      </c>
      <c r="O125" s="63"/>
      <c r="P125" s="194">
        <f>O125*H125</f>
        <v>0</v>
      </c>
      <c r="Q125" s="194">
        <v>2.9999999999999997E-4</v>
      </c>
      <c r="R125" s="194">
        <f>Q125*H125</f>
        <v>1.0199999999999999E-2</v>
      </c>
      <c r="S125" s="194">
        <v>0</v>
      </c>
      <c r="T125" s="195">
        <f>S125*H125</f>
        <v>0</v>
      </c>
      <c r="AR125" s="196" t="s">
        <v>164</v>
      </c>
      <c r="AT125" s="196" t="s">
        <v>160</v>
      </c>
      <c r="AU125" s="196" t="s">
        <v>159</v>
      </c>
      <c r="AY125" s="17" t="s">
        <v>139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7" t="s">
        <v>81</v>
      </c>
      <c r="BK125" s="197">
        <f>ROUND(I125*H125,2)</f>
        <v>0</v>
      </c>
      <c r="BL125" s="17" t="s">
        <v>146</v>
      </c>
      <c r="BM125" s="196" t="s">
        <v>201</v>
      </c>
    </row>
    <row r="126" spans="2:65" s="1" customFormat="1" ht="24" customHeight="1">
      <c r="B126" s="34"/>
      <c r="C126" s="185" t="s">
        <v>202</v>
      </c>
      <c r="D126" s="185" t="s">
        <v>141</v>
      </c>
      <c r="E126" s="186" t="s">
        <v>203</v>
      </c>
      <c r="F126" s="187" t="s">
        <v>204</v>
      </c>
      <c r="G126" s="188" t="s">
        <v>170</v>
      </c>
      <c r="H126" s="189">
        <v>12</v>
      </c>
      <c r="I126" s="190"/>
      <c r="J126" s="191">
        <f>ROUND(I126*H126,2)</f>
        <v>0</v>
      </c>
      <c r="K126" s="187" t="s">
        <v>145</v>
      </c>
      <c r="L126" s="38"/>
      <c r="M126" s="192" t="s">
        <v>19</v>
      </c>
      <c r="N126" s="193" t="s">
        <v>45</v>
      </c>
      <c r="O126" s="63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AR126" s="196" t="s">
        <v>146</v>
      </c>
      <c r="AT126" s="196" t="s">
        <v>141</v>
      </c>
      <c r="AU126" s="196" t="s">
        <v>159</v>
      </c>
      <c r="AY126" s="17" t="s">
        <v>139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81</v>
      </c>
      <c r="BK126" s="197">
        <f>ROUND(I126*H126,2)</f>
        <v>0</v>
      </c>
      <c r="BL126" s="17" t="s">
        <v>146</v>
      </c>
      <c r="BM126" s="196" t="s">
        <v>205</v>
      </c>
    </row>
    <row r="127" spans="2:65" s="1" customFormat="1" ht="68.25">
      <c r="B127" s="34"/>
      <c r="C127" s="35"/>
      <c r="D127" s="198" t="s">
        <v>148</v>
      </c>
      <c r="E127" s="35"/>
      <c r="F127" s="199" t="s">
        <v>181</v>
      </c>
      <c r="G127" s="35"/>
      <c r="H127" s="35"/>
      <c r="I127" s="114"/>
      <c r="J127" s="35"/>
      <c r="K127" s="35"/>
      <c r="L127" s="38"/>
      <c r="M127" s="200"/>
      <c r="N127" s="63"/>
      <c r="O127" s="63"/>
      <c r="P127" s="63"/>
      <c r="Q127" s="63"/>
      <c r="R127" s="63"/>
      <c r="S127" s="63"/>
      <c r="T127" s="64"/>
      <c r="AT127" s="17" t="s">
        <v>148</v>
      </c>
      <c r="AU127" s="17" t="s">
        <v>159</v>
      </c>
    </row>
    <row r="128" spans="2:65" s="1" customFormat="1" ht="24" customHeight="1">
      <c r="B128" s="34"/>
      <c r="C128" s="185" t="s">
        <v>206</v>
      </c>
      <c r="D128" s="185" t="s">
        <v>141</v>
      </c>
      <c r="E128" s="186" t="s">
        <v>207</v>
      </c>
      <c r="F128" s="187" t="s">
        <v>208</v>
      </c>
      <c r="G128" s="188" t="s">
        <v>170</v>
      </c>
      <c r="H128" s="189">
        <v>12</v>
      </c>
      <c r="I128" s="190"/>
      <c r="J128" s="191">
        <f>ROUND(I128*H128,2)</f>
        <v>0</v>
      </c>
      <c r="K128" s="187" t="s">
        <v>145</v>
      </c>
      <c r="L128" s="38"/>
      <c r="M128" s="192" t="s">
        <v>19</v>
      </c>
      <c r="N128" s="193" t="s">
        <v>45</v>
      </c>
      <c r="O128" s="63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AR128" s="196" t="s">
        <v>146</v>
      </c>
      <c r="AT128" s="196" t="s">
        <v>141</v>
      </c>
      <c r="AU128" s="196" t="s">
        <v>159</v>
      </c>
      <c r="AY128" s="17" t="s">
        <v>139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81</v>
      </c>
      <c r="BK128" s="197">
        <f>ROUND(I128*H128,2)</f>
        <v>0</v>
      </c>
      <c r="BL128" s="17" t="s">
        <v>146</v>
      </c>
      <c r="BM128" s="196" t="s">
        <v>209</v>
      </c>
    </row>
    <row r="129" spans="2:65" s="1" customFormat="1" ht="58.5">
      <c r="B129" s="34"/>
      <c r="C129" s="35"/>
      <c r="D129" s="198" t="s">
        <v>148</v>
      </c>
      <c r="E129" s="35"/>
      <c r="F129" s="199" t="s">
        <v>186</v>
      </c>
      <c r="G129" s="35"/>
      <c r="H129" s="35"/>
      <c r="I129" s="114"/>
      <c r="J129" s="35"/>
      <c r="K129" s="35"/>
      <c r="L129" s="38"/>
      <c r="M129" s="200"/>
      <c r="N129" s="63"/>
      <c r="O129" s="63"/>
      <c r="P129" s="63"/>
      <c r="Q129" s="63"/>
      <c r="R129" s="63"/>
      <c r="S129" s="63"/>
      <c r="T129" s="64"/>
      <c r="AT129" s="17" t="s">
        <v>148</v>
      </c>
      <c r="AU129" s="17" t="s">
        <v>159</v>
      </c>
    </row>
    <row r="130" spans="2:65" s="1" customFormat="1" ht="16.5" customHeight="1">
      <c r="B130" s="34"/>
      <c r="C130" s="233" t="s">
        <v>210</v>
      </c>
      <c r="D130" s="233" t="s">
        <v>160</v>
      </c>
      <c r="E130" s="234" t="s">
        <v>211</v>
      </c>
      <c r="F130" s="235" t="s">
        <v>212</v>
      </c>
      <c r="G130" s="236" t="s">
        <v>170</v>
      </c>
      <c r="H130" s="237">
        <v>12</v>
      </c>
      <c r="I130" s="238"/>
      <c r="J130" s="239">
        <f>ROUND(I130*H130,2)</f>
        <v>0</v>
      </c>
      <c r="K130" s="235" t="s">
        <v>19</v>
      </c>
      <c r="L130" s="240"/>
      <c r="M130" s="241" t="s">
        <v>19</v>
      </c>
      <c r="N130" s="242" t="s">
        <v>45</v>
      </c>
      <c r="O130" s="63"/>
      <c r="P130" s="194">
        <f>O130*H130</f>
        <v>0</v>
      </c>
      <c r="Q130" s="194">
        <v>0.06</v>
      </c>
      <c r="R130" s="194">
        <f>Q130*H130</f>
        <v>0.72</v>
      </c>
      <c r="S130" s="194">
        <v>0</v>
      </c>
      <c r="T130" s="195">
        <f>S130*H130</f>
        <v>0</v>
      </c>
      <c r="AR130" s="196" t="s">
        <v>164</v>
      </c>
      <c r="AT130" s="196" t="s">
        <v>160</v>
      </c>
      <c r="AU130" s="196" t="s">
        <v>159</v>
      </c>
      <c r="AY130" s="17" t="s">
        <v>139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81</v>
      </c>
      <c r="BK130" s="197">
        <f>ROUND(I130*H130,2)</f>
        <v>0</v>
      </c>
      <c r="BL130" s="17" t="s">
        <v>146</v>
      </c>
      <c r="BM130" s="196" t="s">
        <v>213</v>
      </c>
    </row>
    <row r="131" spans="2:65" s="11" customFormat="1" ht="20.85" customHeight="1">
      <c r="B131" s="169"/>
      <c r="C131" s="170"/>
      <c r="D131" s="171" t="s">
        <v>73</v>
      </c>
      <c r="E131" s="183" t="s">
        <v>214</v>
      </c>
      <c r="F131" s="183" t="s">
        <v>215</v>
      </c>
      <c r="G131" s="170"/>
      <c r="H131" s="170"/>
      <c r="I131" s="173"/>
      <c r="J131" s="184">
        <f>BK131</f>
        <v>0</v>
      </c>
      <c r="K131" s="170"/>
      <c r="L131" s="175"/>
      <c r="M131" s="176"/>
      <c r="N131" s="177"/>
      <c r="O131" s="177"/>
      <c r="P131" s="178">
        <f>SUM(P132:P154)</f>
        <v>0</v>
      </c>
      <c r="Q131" s="177"/>
      <c r="R131" s="178">
        <f>SUM(R132:R154)</f>
        <v>0.78749999999999998</v>
      </c>
      <c r="S131" s="177"/>
      <c r="T131" s="179">
        <f>SUM(T132:T154)</f>
        <v>0</v>
      </c>
      <c r="AR131" s="180" t="s">
        <v>81</v>
      </c>
      <c r="AT131" s="181" t="s">
        <v>73</v>
      </c>
      <c r="AU131" s="181" t="s">
        <v>83</v>
      </c>
      <c r="AY131" s="180" t="s">
        <v>139</v>
      </c>
      <c r="BK131" s="182">
        <f>SUM(BK132:BK154)</f>
        <v>0</v>
      </c>
    </row>
    <row r="132" spans="2:65" s="1" customFormat="1" ht="24" customHeight="1">
      <c r="B132" s="34"/>
      <c r="C132" s="185" t="s">
        <v>216</v>
      </c>
      <c r="D132" s="185" t="s">
        <v>141</v>
      </c>
      <c r="E132" s="186" t="s">
        <v>217</v>
      </c>
      <c r="F132" s="187" t="s">
        <v>218</v>
      </c>
      <c r="G132" s="188" t="s">
        <v>170</v>
      </c>
      <c r="H132" s="189">
        <v>935</v>
      </c>
      <c r="I132" s="190"/>
      <c r="J132" s="191">
        <f>ROUND(I132*H132,2)</f>
        <v>0</v>
      </c>
      <c r="K132" s="187" t="s">
        <v>145</v>
      </c>
      <c r="L132" s="38"/>
      <c r="M132" s="192" t="s">
        <v>19</v>
      </c>
      <c r="N132" s="193" t="s">
        <v>45</v>
      </c>
      <c r="O132" s="63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AR132" s="196" t="s">
        <v>146</v>
      </c>
      <c r="AT132" s="196" t="s">
        <v>141</v>
      </c>
      <c r="AU132" s="196" t="s">
        <v>159</v>
      </c>
      <c r="AY132" s="17" t="s">
        <v>139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81</v>
      </c>
      <c r="BK132" s="197">
        <f>ROUND(I132*H132,2)</f>
        <v>0</v>
      </c>
      <c r="BL132" s="17" t="s">
        <v>146</v>
      </c>
      <c r="BM132" s="196" t="s">
        <v>219</v>
      </c>
    </row>
    <row r="133" spans="2:65" s="1" customFormat="1" ht="68.25">
      <c r="B133" s="34"/>
      <c r="C133" s="35"/>
      <c r="D133" s="198" t="s">
        <v>148</v>
      </c>
      <c r="E133" s="35"/>
      <c r="F133" s="199" t="s">
        <v>181</v>
      </c>
      <c r="G133" s="35"/>
      <c r="H133" s="35"/>
      <c r="I133" s="114"/>
      <c r="J133" s="35"/>
      <c r="K133" s="35"/>
      <c r="L133" s="38"/>
      <c r="M133" s="200"/>
      <c r="N133" s="63"/>
      <c r="O133" s="63"/>
      <c r="P133" s="63"/>
      <c r="Q133" s="63"/>
      <c r="R133" s="63"/>
      <c r="S133" s="63"/>
      <c r="T133" s="64"/>
      <c r="AT133" s="17" t="s">
        <v>148</v>
      </c>
      <c r="AU133" s="17" t="s">
        <v>159</v>
      </c>
    </row>
    <row r="134" spans="2:65" s="1" customFormat="1" ht="16.5" customHeight="1">
      <c r="B134" s="34"/>
      <c r="C134" s="185" t="s">
        <v>8</v>
      </c>
      <c r="D134" s="185" t="s">
        <v>141</v>
      </c>
      <c r="E134" s="186" t="s">
        <v>220</v>
      </c>
      <c r="F134" s="187" t="s">
        <v>221</v>
      </c>
      <c r="G134" s="188" t="s">
        <v>170</v>
      </c>
      <c r="H134" s="189">
        <v>935</v>
      </c>
      <c r="I134" s="190"/>
      <c r="J134" s="191">
        <f>ROUND(I134*H134,2)</f>
        <v>0</v>
      </c>
      <c r="K134" s="187" t="s">
        <v>145</v>
      </c>
      <c r="L134" s="38"/>
      <c r="M134" s="192" t="s">
        <v>19</v>
      </c>
      <c r="N134" s="193" t="s">
        <v>45</v>
      </c>
      <c r="O134" s="63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AR134" s="196" t="s">
        <v>146</v>
      </c>
      <c r="AT134" s="196" t="s">
        <v>141</v>
      </c>
      <c r="AU134" s="196" t="s">
        <v>159</v>
      </c>
      <c r="AY134" s="17" t="s">
        <v>139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81</v>
      </c>
      <c r="BK134" s="197">
        <f>ROUND(I134*H134,2)</f>
        <v>0</v>
      </c>
      <c r="BL134" s="17" t="s">
        <v>146</v>
      </c>
      <c r="BM134" s="196" t="s">
        <v>222</v>
      </c>
    </row>
    <row r="135" spans="2:65" s="1" customFormat="1" ht="78">
      <c r="B135" s="34"/>
      <c r="C135" s="35"/>
      <c r="D135" s="198" t="s">
        <v>148</v>
      </c>
      <c r="E135" s="35"/>
      <c r="F135" s="199" t="s">
        <v>223</v>
      </c>
      <c r="G135" s="35"/>
      <c r="H135" s="35"/>
      <c r="I135" s="114"/>
      <c r="J135" s="35"/>
      <c r="K135" s="35"/>
      <c r="L135" s="38"/>
      <c r="M135" s="200"/>
      <c r="N135" s="63"/>
      <c r="O135" s="63"/>
      <c r="P135" s="63"/>
      <c r="Q135" s="63"/>
      <c r="R135" s="63"/>
      <c r="S135" s="63"/>
      <c r="T135" s="64"/>
      <c r="AT135" s="17" t="s">
        <v>148</v>
      </c>
      <c r="AU135" s="17" t="s">
        <v>159</v>
      </c>
    </row>
    <row r="136" spans="2:65" s="1" customFormat="1" ht="16.5" customHeight="1">
      <c r="B136" s="34"/>
      <c r="C136" s="233" t="s">
        <v>224</v>
      </c>
      <c r="D136" s="233" t="s">
        <v>160</v>
      </c>
      <c r="E136" s="234" t="s">
        <v>225</v>
      </c>
      <c r="F136" s="235" t="s">
        <v>226</v>
      </c>
      <c r="G136" s="236" t="s">
        <v>227</v>
      </c>
      <c r="H136" s="237">
        <v>21</v>
      </c>
      <c r="I136" s="238"/>
      <c r="J136" s="239">
        <f t="shared" ref="J136:J150" si="0">ROUND(I136*H136,2)</f>
        <v>0</v>
      </c>
      <c r="K136" s="235" t="s">
        <v>19</v>
      </c>
      <c r="L136" s="240"/>
      <c r="M136" s="241" t="s">
        <v>19</v>
      </c>
      <c r="N136" s="242" t="s">
        <v>45</v>
      </c>
      <c r="O136" s="63"/>
      <c r="P136" s="194">
        <f t="shared" ref="P136:P150" si="1">O136*H136</f>
        <v>0</v>
      </c>
      <c r="Q136" s="194">
        <v>3.5E-4</v>
      </c>
      <c r="R136" s="194">
        <f t="shared" ref="R136:R150" si="2">Q136*H136</f>
        <v>7.3499999999999998E-3</v>
      </c>
      <c r="S136" s="194">
        <v>0</v>
      </c>
      <c r="T136" s="195">
        <f t="shared" ref="T136:T150" si="3">S136*H136</f>
        <v>0</v>
      </c>
      <c r="AR136" s="196" t="s">
        <v>164</v>
      </c>
      <c r="AT136" s="196" t="s">
        <v>160</v>
      </c>
      <c r="AU136" s="196" t="s">
        <v>159</v>
      </c>
      <c r="AY136" s="17" t="s">
        <v>139</v>
      </c>
      <c r="BE136" s="197">
        <f t="shared" ref="BE136:BE150" si="4">IF(N136="základní",J136,0)</f>
        <v>0</v>
      </c>
      <c r="BF136" s="197">
        <f t="shared" ref="BF136:BF150" si="5">IF(N136="snížená",J136,0)</f>
        <v>0</v>
      </c>
      <c r="BG136" s="197">
        <f t="shared" ref="BG136:BG150" si="6">IF(N136="zákl. přenesená",J136,0)</f>
        <v>0</v>
      </c>
      <c r="BH136" s="197">
        <f t="shared" ref="BH136:BH150" si="7">IF(N136="sníž. přenesená",J136,0)</f>
        <v>0</v>
      </c>
      <c r="BI136" s="197">
        <f t="shared" ref="BI136:BI150" si="8">IF(N136="nulová",J136,0)</f>
        <v>0</v>
      </c>
      <c r="BJ136" s="17" t="s">
        <v>81</v>
      </c>
      <c r="BK136" s="197">
        <f t="shared" ref="BK136:BK150" si="9">ROUND(I136*H136,2)</f>
        <v>0</v>
      </c>
      <c r="BL136" s="17" t="s">
        <v>146</v>
      </c>
      <c r="BM136" s="196" t="s">
        <v>228</v>
      </c>
    </row>
    <row r="137" spans="2:65" s="1" customFormat="1" ht="16.5" customHeight="1">
      <c r="B137" s="34"/>
      <c r="C137" s="233" t="s">
        <v>229</v>
      </c>
      <c r="D137" s="233" t="s">
        <v>160</v>
      </c>
      <c r="E137" s="234" t="s">
        <v>230</v>
      </c>
      <c r="F137" s="235" t="s">
        <v>231</v>
      </c>
      <c r="G137" s="236" t="s">
        <v>227</v>
      </c>
      <c r="H137" s="237">
        <v>28</v>
      </c>
      <c r="I137" s="238"/>
      <c r="J137" s="239">
        <f t="shared" si="0"/>
        <v>0</v>
      </c>
      <c r="K137" s="235" t="s">
        <v>19</v>
      </c>
      <c r="L137" s="240"/>
      <c r="M137" s="241" t="s">
        <v>19</v>
      </c>
      <c r="N137" s="242" t="s">
        <v>45</v>
      </c>
      <c r="O137" s="63"/>
      <c r="P137" s="194">
        <f t="shared" si="1"/>
        <v>0</v>
      </c>
      <c r="Q137" s="194">
        <v>3.5E-4</v>
      </c>
      <c r="R137" s="194">
        <f t="shared" si="2"/>
        <v>9.7999999999999997E-3</v>
      </c>
      <c r="S137" s="194">
        <v>0</v>
      </c>
      <c r="T137" s="195">
        <f t="shared" si="3"/>
        <v>0</v>
      </c>
      <c r="AR137" s="196" t="s">
        <v>164</v>
      </c>
      <c r="AT137" s="196" t="s">
        <v>160</v>
      </c>
      <c r="AU137" s="196" t="s">
        <v>159</v>
      </c>
      <c r="AY137" s="17" t="s">
        <v>139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7" t="s">
        <v>81</v>
      </c>
      <c r="BK137" s="197">
        <f t="shared" si="9"/>
        <v>0</v>
      </c>
      <c r="BL137" s="17" t="s">
        <v>146</v>
      </c>
      <c r="BM137" s="196" t="s">
        <v>232</v>
      </c>
    </row>
    <row r="138" spans="2:65" s="1" customFormat="1" ht="16.5" customHeight="1">
      <c r="B138" s="34"/>
      <c r="C138" s="233" t="s">
        <v>233</v>
      </c>
      <c r="D138" s="233" t="s">
        <v>160</v>
      </c>
      <c r="E138" s="234" t="s">
        <v>234</v>
      </c>
      <c r="F138" s="235" t="s">
        <v>235</v>
      </c>
      <c r="G138" s="236" t="s">
        <v>227</v>
      </c>
      <c r="H138" s="237">
        <v>73</v>
      </c>
      <c r="I138" s="238"/>
      <c r="J138" s="239">
        <f t="shared" si="0"/>
        <v>0</v>
      </c>
      <c r="K138" s="235" t="s">
        <v>19</v>
      </c>
      <c r="L138" s="240"/>
      <c r="M138" s="241" t="s">
        <v>19</v>
      </c>
      <c r="N138" s="242" t="s">
        <v>45</v>
      </c>
      <c r="O138" s="63"/>
      <c r="P138" s="194">
        <f t="shared" si="1"/>
        <v>0</v>
      </c>
      <c r="Q138" s="194">
        <v>3.5E-4</v>
      </c>
      <c r="R138" s="194">
        <f t="shared" si="2"/>
        <v>2.555E-2</v>
      </c>
      <c r="S138" s="194">
        <v>0</v>
      </c>
      <c r="T138" s="195">
        <f t="shared" si="3"/>
        <v>0</v>
      </c>
      <c r="AR138" s="196" t="s">
        <v>164</v>
      </c>
      <c r="AT138" s="196" t="s">
        <v>160</v>
      </c>
      <c r="AU138" s="196" t="s">
        <v>159</v>
      </c>
      <c r="AY138" s="17" t="s">
        <v>139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7" t="s">
        <v>81</v>
      </c>
      <c r="BK138" s="197">
        <f t="shared" si="9"/>
        <v>0</v>
      </c>
      <c r="BL138" s="17" t="s">
        <v>146</v>
      </c>
      <c r="BM138" s="196" t="s">
        <v>236</v>
      </c>
    </row>
    <row r="139" spans="2:65" s="1" customFormat="1" ht="16.5" customHeight="1">
      <c r="B139" s="34"/>
      <c r="C139" s="233" t="s">
        <v>237</v>
      </c>
      <c r="D139" s="233" t="s">
        <v>160</v>
      </c>
      <c r="E139" s="234" t="s">
        <v>238</v>
      </c>
      <c r="F139" s="235" t="s">
        <v>239</v>
      </c>
      <c r="G139" s="236" t="s">
        <v>227</v>
      </c>
      <c r="H139" s="237">
        <v>67</v>
      </c>
      <c r="I139" s="238"/>
      <c r="J139" s="239">
        <f t="shared" si="0"/>
        <v>0</v>
      </c>
      <c r="K139" s="235" t="s">
        <v>19</v>
      </c>
      <c r="L139" s="240"/>
      <c r="M139" s="241" t="s">
        <v>19</v>
      </c>
      <c r="N139" s="242" t="s">
        <v>45</v>
      </c>
      <c r="O139" s="63"/>
      <c r="P139" s="194">
        <f t="shared" si="1"/>
        <v>0</v>
      </c>
      <c r="Q139" s="194">
        <v>3.5E-4</v>
      </c>
      <c r="R139" s="194">
        <f t="shared" si="2"/>
        <v>2.3449999999999999E-2</v>
      </c>
      <c r="S139" s="194">
        <v>0</v>
      </c>
      <c r="T139" s="195">
        <f t="shared" si="3"/>
        <v>0</v>
      </c>
      <c r="AR139" s="196" t="s">
        <v>164</v>
      </c>
      <c r="AT139" s="196" t="s">
        <v>160</v>
      </c>
      <c r="AU139" s="196" t="s">
        <v>159</v>
      </c>
      <c r="AY139" s="17" t="s">
        <v>139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7" t="s">
        <v>81</v>
      </c>
      <c r="BK139" s="197">
        <f t="shared" si="9"/>
        <v>0</v>
      </c>
      <c r="BL139" s="17" t="s">
        <v>146</v>
      </c>
      <c r="BM139" s="196" t="s">
        <v>240</v>
      </c>
    </row>
    <row r="140" spans="2:65" s="1" customFormat="1" ht="16.5" customHeight="1">
      <c r="B140" s="34"/>
      <c r="C140" s="233" t="s">
        <v>241</v>
      </c>
      <c r="D140" s="233" t="s">
        <v>160</v>
      </c>
      <c r="E140" s="234" t="s">
        <v>242</v>
      </c>
      <c r="F140" s="235" t="s">
        <v>243</v>
      </c>
      <c r="G140" s="236" t="s">
        <v>227</v>
      </c>
      <c r="H140" s="237">
        <v>40</v>
      </c>
      <c r="I140" s="238"/>
      <c r="J140" s="239">
        <f t="shared" si="0"/>
        <v>0</v>
      </c>
      <c r="K140" s="235" t="s">
        <v>19</v>
      </c>
      <c r="L140" s="240"/>
      <c r="M140" s="241" t="s">
        <v>19</v>
      </c>
      <c r="N140" s="242" t="s">
        <v>45</v>
      </c>
      <c r="O140" s="63"/>
      <c r="P140" s="194">
        <f t="shared" si="1"/>
        <v>0</v>
      </c>
      <c r="Q140" s="194">
        <v>3.5E-4</v>
      </c>
      <c r="R140" s="194">
        <f t="shared" si="2"/>
        <v>1.4E-2</v>
      </c>
      <c r="S140" s="194">
        <v>0</v>
      </c>
      <c r="T140" s="195">
        <f t="shared" si="3"/>
        <v>0</v>
      </c>
      <c r="AR140" s="196" t="s">
        <v>164</v>
      </c>
      <c r="AT140" s="196" t="s">
        <v>160</v>
      </c>
      <c r="AU140" s="196" t="s">
        <v>159</v>
      </c>
      <c r="AY140" s="17" t="s">
        <v>139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7" t="s">
        <v>81</v>
      </c>
      <c r="BK140" s="197">
        <f t="shared" si="9"/>
        <v>0</v>
      </c>
      <c r="BL140" s="17" t="s">
        <v>146</v>
      </c>
      <c r="BM140" s="196" t="s">
        <v>244</v>
      </c>
    </row>
    <row r="141" spans="2:65" s="1" customFormat="1" ht="16.5" customHeight="1">
      <c r="B141" s="34"/>
      <c r="C141" s="233" t="s">
        <v>7</v>
      </c>
      <c r="D141" s="233" t="s">
        <v>160</v>
      </c>
      <c r="E141" s="234" t="s">
        <v>245</v>
      </c>
      <c r="F141" s="235" t="s">
        <v>246</v>
      </c>
      <c r="G141" s="236" t="s">
        <v>227</v>
      </c>
      <c r="H141" s="237">
        <v>47</v>
      </c>
      <c r="I141" s="238"/>
      <c r="J141" s="239">
        <f t="shared" si="0"/>
        <v>0</v>
      </c>
      <c r="K141" s="235" t="s">
        <v>19</v>
      </c>
      <c r="L141" s="240"/>
      <c r="M141" s="241" t="s">
        <v>19</v>
      </c>
      <c r="N141" s="242" t="s">
        <v>45</v>
      </c>
      <c r="O141" s="63"/>
      <c r="P141" s="194">
        <f t="shared" si="1"/>
        <v>0</v>
      </c>
      <c r="Q141" s="194">
        <v>3.5E-4</v>
      </c>
      <c r="R141" s="194">
        <f t="shared" si="2"/>
        <v>1.6449999999999999E-2</v>
      </c>
      <c r="S141" s="194">
        <v>0</v>
      </c>
      <c r="T141" s="195">
        <f t="shared" si="3"/>
        <v>0</v>
      </c>
      <c r="AR141" s="196" t="s">
        <v>164</v>
      </c>
      <c r="AT141" s="196" t="s">
        <v>160</v>
      </c>
      <c r="AU141" s="196" t="s">
        <v>159</v>
      </c>
      <c r="AY141" s="17" t="s">
        <v>139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7" t="s">
        <v>81</v>
      </c>
      <c r="BK141" s="197">
        <f t="shared" si="9"/>
        <v>0</v>
      </c>
      <c r="BL141" s="17" t="s">
        <v>146</v>
      </c>
      <c r="BM141" s="196" t="s">
        <v>247</v>
      </c>
    </row>
    <row r="142" spans="2:65" s="1" customFormat="1" ht="16.5" customHeight="1">
      <c r="B142" s="34"/>
      <c r="C142" s="233" t="s">
        <v>248</v>
      </c>
      <c r="D142" s="233" t="s">
        <v>160</v>
      </c>
      <c r="E142" s="234" t="s">
        <v>249</v>
      </c>
      <c r="F142" s="235" t="s">
        <v>250</v>
      </c>
      <c r="G142" s="236" t="s">
        <v>227</v>
      </c>
      <c r="H142" s="237">
        <v>41</v>
      </c>
      <c r="I142" s="238"/>
      <c r="J142" s="239">
        <f t="shared" si="0"/>
        <v>0</v>
      </c>
      <c r="K142" s="235" t="s">
        <v>19</v>
      </c>
      <c r="L142" s="240"/>
      <c r="M142" s="241" t="s">
        <v>19</v>
      </c>
      <c r="N142" s="242" t="s">
        <v>45</v>
      </c>
      <c r="O142" s="63"/>
      <c r="P142" s="194">
        <f t="shared" si="1"/>
        <v>0</v>
      </c>
      <c r="Q142" s="194">
        <v>3.5E-4</v>
      </c>
      <c r="R142" s="194">
        <f t="shared" si="2"/>
        <v>1.435E-2</v>
      </c>
      <c r="S142" s="194">
        <v>0</v>
      </c>
      <c r="T142" s="195">
        <f t="shared" si="3"/>
        <v>0</v>
      </c>
      <c r="AR142" s="196" t="s">
        <v>164</v>
      </c>
      <c r="AT142" s="196" t="s">
        <v>160</v>
      </c>
      <c r="AU142" s="196" t="s">
        <v>159</v>
      </c>
      <c r="AY142" s="17" t="s">
        <v>139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7" t="s">
        <v>81</v>
      </c>
      <c r="BK142" s="197">
        <f t="shared" si="9"/>
        <v>0</v>
      </c>
      <c r="BL142" s="17" t="s">
        <v>146</v>
      </c>
      <c r="BM142" s="196" t="s">
        <v>251</v>
      </c>
    </row>
    <row r="143" spans="2:65" s="1" customFormat="1" ht="16.5" customHeight="1">
      <c r="B143" s="34"/>
      <c r="C143" s="233" t="s">
        <v>252</v>
      </c>
      <c r="D143" s="233" t="s">
        <v>160</v>
      </c>
      <c r="E143" s="234" t="s">
        <v>253</v>
      </c>
      <c r="F143" s="235" t="s">
        <v>254</v>
      </c>
      <c r="G143" s="236" t="s">
        <v>227</v>
      </c>
      <c r="H143" s="237">
        <v>49</v>
      </c>
      <c r="I143" s="238"/>
      <c r="J143" s="239">
        <f t="shared" si="0"/>
        <v>0</v>
      </c>
      <c r="K143" s="235" t="s">
        <v>19</v>
      </c>
      <c r="L143" s="240"/>
      <c r="M143" s="241" t="s">
        <v>19</v>
      </c>
      <c r="N143" s="242" t="s">
        <v>45</v>
      </c>
      <c r="O143" s="63"/>
      <c r="P143" s="194">
        <f t="shared" si="1"/>
        <v>0</v>
      </c>
      <c r="Q143" s="194">
        <v>3.5E-4</v>
      </c>
      <c r="R143" s="194">
        <f t="shared" si="2"/>
        <v>1.7149999999999999E-2</v>
      </c>
      <c r="S143" s="194">
        <v>0</v>
      </c>
      <c r="T143" s="195">
        <f t="shared" si="3"/>
        <v>0</v>
      </c>
      <c r="AR143" s="196" t="s">
        <v>164</v>
      </c>
      <c r="AT143" s="196" t="s">
        <v>160</v>
      </c>
      <c r="AU143" s="196" t="s">
        <v>159</v>
      </c>
      <c r="AY143" s="17" t="s">
        <v>139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7" t="s">
        <v>81</v>
      </c>
      <c r="BK143" s="197">
        <f t="shared" si="9"/>
        <v>0</v>
      </c>
      <c r="BL143" s="17" t="s">
        <v>146</v>
      </c>
      <c r="BM143" s="196" t="s">
        <v>255</v>
      </c>
    </row>
    <row r="144" spans="2:65" s="1" customFormat="1" ht="16.5" customHeight="1">
      <c r="B144" s="34"/>
      <c r="C144" s="233" t="s">
        <v>256</v>
      </c>
      <c r="D144" s="233" t="s">
        <v>160</v>
      </c>
      <c r="E144" s="234" t="s">
        <v>257</v>
      </c>
      <c r="F144" s="235" t="s">
        <v>258</v>
      </c>
      <c r="G144" s="236" t="s">
        <v>227</v>
      </c>
      <c r="H144" s="237">
        <v>258</v>
      </c>
      <c r="I144" s="238"/>
      <c r="J144" s="239">
        <f t="shared" si="0"/>
        <v>0</v>
      </c>
      <c r="K144" s="235" t="s">
        <v>19</v>
      </c>
      <c r="L144" s="240"/>
      <c r="M144" s="241" t="s">
        <v>19</v>
      </c>
      <c r="N144" s="242" t="s">
        <v>45</v>
      </c>
      <c r="O144" s="63"/>
      <c r="P144" s="194">
        <f t="shared" si="1"/>
        <v>0</v>
      </c>
      <c r="Q144" s="194">
        <v>3.5E-4</v>
      </c>
      <c r="R144" s="194">
        <f t="shared" si="2"/>
        <v>9.0300000000000005E-2</v>
      </c>
      <c r="S144" s="194">
        <v>0</v>
      </c>
      <c r="T144" s="195">
        <f t="shared" si="3"/>
        <v>0</v>
      </c>
      <c r="AR144" s="196" t="s">
        <v>164</v>
      </c>
      <c r="AT144" s="196" t="s">
        <v>160</v>
      </c>
      <c r="AU144" s="196" t="s">
        <v>159</v>
      </c>
      <c r="AY144" s="17" t="s">
        <v>139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7" t="s">
        <v>81</v>
      </c>
      <c r="BK144" s="197">
        <f t="shared" si="9"/>
        <v>0</v>
      </c>
      <c r="BL144" s="17" t="s">
        <v>146</v>
      </c>
      <c r="BM144" s="196" t="s">
        <v>259</v>
      </c>
    </row>
    <row r="145" spans="2:65" s="1" customFormat="1" ht="16.5" customHeight="1">
      <c r="B145" s="34"/>
      <c r="C145" s="233" t="s">
        <v>260</v>
      </c>
      <c r="D145" s="233" t="s">
        <v>160</v>
      </c>
      <c r="E145" s="234" t="s">
        <v>261</v>
      </c>
      <c r="F145" s="235" t="s">
        <v>262</v>
      </c>
      <c r="G145" s="236" t="s">
        <v>227</v>
      </c>
      <c r="H145" s="237">
        <v>88</v>
      </c>
      <c r="I145" s="238"/>
      <c r="J145" s="239">
        <f t="shared" si="0"/>
        <v>0</v>
      </c>
      <c r="K145" s="235" t="s">
        <v>19</v>
      </c>
      <c r="L145" s="240"/>
      <c r="M145" s="241" t="s">
        <v>19</v>
      </c>
      <c r="N145" s="242" t="s">
        <v>45</v>
      </c>
      <c r="O145" s="63"/>
      <c r="P145" s="194">
        <f t="shared" si="1"/>
        <v>0</v>
      </c>
      <c r="Q145" s="194">
        <v>3.5E-4</v>
      </c>
      <c r="R145" s="194">
        <f t="shared" si="2"/>
        <v>3.0800000000000001E-2</v>
      </c>
      <c r="S145" s="194">
        <v>0</v>
      </c>
      <c r="T145" s="195">
        <f t="shared" si="3"/>
        <v>0</v>
      </c>
      <c r="AR145" s="196" t="s">
        <v>164</v>
      </c>
      <c r="AT145" s="196" t="s">
        <v>160</v>
      </c>
      <c r="AU145" s="196" t="s">
        <v>159</v>
      </c>
      <c r="AY145" s="17" t="s">
        <v>139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7" t="s">
        <v>81</v>
      </c>
      <c r="BK145" s="197">
        <f t="shared" si="9"/>
        <v>0</v>
      </c>
      <c r="BL145" s="17" t="s">
        <v>146</v>
      </c>
      <c r="BM145" s="196" t="s">
        <v>263</v>
      </c>
    </row>
    <row r="146" spans="2:65" s="1" customFormat="1" ht="16.5" customHeight="1">
      <c r="B146" s="34"/>
      <c r="C146" s="233" t="s">
        <v>264</v>
      </c>
      <c r="D146" s="233" t="s">
        <v>160</v>
      </c>
      <c r="E146" s="234" t="s">
        <v>265</v>
      </c>
      <c r="F146" s="235" t="s">
        <v>266</v>
      </c>
      <c r="G146" s="236" t="s">
        <v>227</v>
      </c>
      <c r="H146" s="237">
        <v>29</v>
      </c>
      <c r="I146" s="238"/>
      <c r="J146" s="239">
        <f t="shared" si="0"/>
        <v>0</v>
      </c>
      <c r="K146" s="235" t="s">
        <v>19</v>
      </c>
      <c r="L146" s="240"/>
      <c r="M146" s="241" t="s">
        <v>19</v>
      </c>
      <c r="N146" s="242" t="s">
        <v>45</v>
      </c>
      <c r="O146" s="63"/>
      <c r="P146" s="194">
        <f t="shared" si="1"/>
        <v>0</v>
      </c>
      <c r="Q146" s="194">
        <v>3.5E-4</v>
      </c>
      <c r="R146" s="194">
        <f t="shared" si="2"/>
        <v>1.0149999999999999E-2</v>
      </c>
      <c r="S146" s="194">
        <v>0</v>
      </c>
      <c r="T146" s="195">
        <f t="shared" si="3"/>
        <v>0</v>
      </c>
      <c r="AR146" s="196" t="s">
        <v>164</v>
      </c>
      <c r="AT146" s="196" t="s">
        <v>160</v>
      </c>
      <c r="AU146" s="196" t="s">
        <v>159</v>
      </c>
      <c r="AY146" s="17" t="s">
        <v>139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7" t="s">
        <v>81</v>
      </c>
      <c r="BK146" s="197">
        <f t="shared" si="9"/>
        <v>0</v>
      </c>
      <c r="BL146" s="17" t="s">
        <v>146</v>
      </c>
      <c r="BM146" s="196" t="s">
        <v>267</v>
      </c>
    </row>
    <row r="147" spans="2:65" s="1" customFormat="1" ht="16.5" customHeight="1">
      <c r="B147" s="34"/>
      <c r="C147" s="233" t="s">
        <v>268</v>
      </c>
      <c r="D147" s="233" t="s">
        <v>160</v>
      </c>
      <c r="E147" s="234" t="s">
        <v>269</v>
      </c>
      <c r="F147" s="235" t="s">
        <v>270</v>
      </c>
      <c r="G147" s="236" t="s">
        <v>227</v>
      </c>
      <c r="H147" s="237">
        <v>85</v>
      </c>
      <c r="I147" s="238"/>
      <c r="J147" s="239">
        <f t="shared" si="0"/>
        <v>0</v>
      </c>
      <c r="K147" s="235" t="s">
        <v>19</v>
      </c>
      <c r="L147" s="240"/>
      <c r="M147" s="241" t="s">
        <v>19</v>
      </c>
      <c r="N147" s="242" t="s">
        <v>45</v>
      </c>
      <c r="O147" s="63"/>
      <c r="P147" s="194">
        <f t="shared" si="1"/>
        <v>0</v>
      </c>
      <c r="Q147" s="194">
        <v>3.5E-4</v>
      </c>
      <c r="R147" s="194">
        <f t="shared" si="2"/>
        <v>2.9749999999999999E-2</v>
      </c>
      <c r="S147" s="194">
        <v>0</v>
      </c>
      <c r="T147" s="195">
        <f t="shared" si="3"/>
        <v>0</v>
      </c>
      <c r="AR147" s="196" t="s">
        <v>164</v>
      </c>
      <c r="AT147" s="196" t="s">
        <v>160</v>
      </c>
      <c r="AU147" s="196" t="s">
        <v>159</v>
      </c>
      <c r="AY147" s="17" t="s">
        <v>139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7" t="s">
        <v>81</v>
      </c>
      <c r="BK147" s="197">
        <f t="shared" si="9"/>
        <v>0</v>
      </c>
      <c r="BL147" s="17" t="s">
        <v>146</v>
      </c>
      <c r="BM147" s="196" t="s">
        <v>271</v>
      </c>
    </row>
    <row r="148" spans="2:65" s="1" customFormat="1" ht="16.5" customHeight="1">
      <c r="B148" s="34"/>
      <c r="C148" s="233" t="s">
        <v>272</v>
      </c>
      <c r="D148" s="233" t="s">
        <v>160</v>
      </c>
      <c r="E148" s="234" t="s">
        <v>273</v>
      </c>
      <c r="F148" s="235" t="s">
        <v>274</v>
      </c>
      <c r="G148" s="236" t="s">
        <v>227</v>
      </c>
      <c r="H148" s="237">
        <v>190</v>
      </c>
      <c r="I148" s="238"/>
      <c r="J148" s="239">
        <f t="shared" si="0"/>
        <v>0</v>
      </c>
      <c r="K148" s="235" t="s">
        <v>19</v>
      </c>
      <c r="L148" s="240"/>
      <c r="M148" s="241" t="s">
        <v>19</v>
      </c>
      <c r="N148" s="242" t="s">
        <v>45</v>
      </c>
      <c r="O148" s="63"/>
      <c r="P148" s="194">
        <f t="shared" si="1"/>
        <v>0</v>
      </c>
      <c r="Q148" s="194">
        <v>3.5E-4</v>
      </c>
      <c r="R148" s="194">
        <f t="shared" si="2"/>
        <v>6.6500000000000004E-2</v>
      </c>
      <c r="S148" s="194">
        <v>0</v>
      </c>
      <c r="T148" s="195">
        <f t="shared" si="3"/>
        <v>0</v>
      </c>
      <c r="AR148" s="196" t="s">
        <v>164</v>
      </c>
      <c r="AT148" s="196" t="s">
        <v>160</v>
      </c>
      <c r="AU148" s="196" t="s">
        <v>159</v>
      </c>
      <c r="AY148" s="17" t="s">
        <v>139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7" t="s">
        <v>81</v>
      </c>
      <c r="BK148" s="197">
        <f t="shared" si="9"/>
        <v>0</v>
      </c>
      <c r="BL148" s="17" t="s">
        <v>146</v>
      </c>
      <c r="BM148" s="196" t="s">
        <v>275</v>
      </c>
    </row>
    <row r="149" spans="2:65" s="1" customFormat="1" ht="16.5" customHeight="1">
      <c r="B149" s="34"/>
      <c r="C149" s="233" t="s">
        <v>276</v>
      </c>
      <c r="D149" s="233" t="s">
        <v>160</v>
      </c>
      <c r="E149" s="234" t="s">
        <v>277</v>
      </c>
      <c r="F149" s="235" t="s">
        <v>278</v>
      </c>
      <c r="G149" s="236" t="s">
        <v>227</v>
      </c>
      <c r="H149" s="237">
        <v>180</v>
      </c>
      <c r="I149" s="238"/>
      <c r="J149" s="239">
        <f t="shared" si="0"/>
        <v>0</v>
      </c>
      <c r="K149" s="235" t="s">
        <v>19</v>
      </c>
      <c r="L149" s="240"/>
      <c r="M149" s="241" t="s">
        <v>19</v>
      </c>
      <c r="N149" s="242" t="s">
        <v>45</v>
      </c>
      <c r="O149" s="63"/>
      <c r="P149" s="194">
        <f t="shared" si="1"/>
        <v>0</v>
      </c>
      <c r="Q149" s="194">
        <v>3.5E-4</v>
      </c>
      <c r="R149" s="194">
        <f t="shared" si="2"/>
        <v>6.3E-2</v>
      </c>
      <c r="S149" s="194">
        <v>0</v>
      </c>
      <c r="T149" s="195">
        <f t="shared" si="3"/>
        <v>0</v>
      </c>
      <c r="AR149" s="196" t="s">
        <v>164</v>
      </c>
      <c r="AT149" s="196" t="s">
        <v>160</v>
      </c>
      <c r="AU149" s="196" t="s">
        <v>159</v>
      </c>
      <c r="AY149" s="17" t="s">
        <v>139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7" t="s">
        <v>81</v>
      </c>
      <c r="BK149" s="197">
        <f t="shared" si="9"/>
        <v>0</v>
      </c>
      <c r="BL149" s="17" t="s">
        <v>146</v>
      </c>
      <c r="BM149" s="196" t="s">
        <v>279</v>
      </c>
    </row>
    <row r="150" spans="2:65" s="1" customFormat="1" ht="16.5" customHeight="1">
      <c r="B150" s="34"/>
      <c r="C150" s="233" t="s">
        <v>280</v>
      </c>
      <c r="D150" s="233" t="s">
        <v>160</v>
      </c>
      <c r="E150" s="234" t="s">
        <v>281</v>
      </c>
      <c r="F150" s="235" t="s">
        <v>282</v>
      </c>
      <c r="G150" s="236" t="s">
        <v>227</v>
      </c>
      <c r="H150" s="237">
        <v>85</v>
      </c>
      <c r="I150" s="238"/>
      <c r="J150" s="239">
        <f t="shared" si="0"/>
        <v>0</v>
      </c>
      <c r="K150" s="235" t="s">
        <v>19</v>
      </c>
      <c r="L150" s="240"/>
      <c r="M150" s="241" t="s">
        <v>19</v>
      </c>
      <c r="N150" s="242" t="s">
        <v>45</v>
      </c>
      <c r="O150" s="63"/>
      <c r="P150" s="194">
        <f t="shared" si="1"/>
        <v>0</v>
      </c>
      <c r="Q150" s="194">
        <v>3.5E-4</v>
      </c>
      <c r="R150" s="194">
        <f t="shared" si="2"/>
        <v>2.9749999999999999E-2</v>
      </c>
      <c r="S150" s="194">
        <v>0</v>
      </c>
      <c r="T150" s="195">
        <f t="shared" si="3"/>
        <v>0</v>
      </c>
      <c r="AR150" s="196" t="s">
        <v>164</v>
      </c>
      <c r="AT150" s="196" t="s">
        <v>160</v>
      </c>
      <c r="AU150" s="196" t="s">
        <v>159</v>
      </c>
      <c r="AY150" s="17" t="s">
        <v>139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7" t="s">
        <v>81</v>
      </c>
      <c r="BK150" s="197">
        <f t="shared" si="9"/>
        <v>0</v>
      </c>
      <c r="BL150" s="17" t="s">
        <v>146</v>
      </c>
      <c r="BM150" s="196" t="s">
        <v>283</v>
      </c>
    </row>
    <row r="151" spans="2:65" s="1" customFormat="1" ht="19.5">
      <c r="B151" s="34"/>
      <c r="C151" s="35"/>
      <c r="D151" s="198" t="s">
        <v>172</v>
      </c>
      <c r="E151" s="35"/>
      <c r="F151" s="199" t="s">
        <v>284</v>
      </c>
      <c r="G151" s="35"/>
      <c r="H151" s="35"/>
      <c r="I151" s="114"/>
      <c r="J151" s="35"/>
      <c r="K151" s="35"/>
      <c r="L151" s="38"/>
      <c r="M151" s="200"/>
      <c r="N151" s="63"/>
      <c r="O151" s="63"/>
      <c r="P151" s="63"/>
      <c r="Q151" s="63"/>
      <c r="R151" s="63"/>
      <c r="S151" s="63"/>
      <c r="T151" s="64"/>
      <c r="AT151" s="17" t="s">
        <v>172</v>
      </c>
      <c r="AU151" s="17" t="s">
        <v>159</v>
      </c>
    </row>
    <row r="152" spans="2:65" s="1" customFormat="1" ht="16.5" customHeight="1">
      <c r="B152" s="34"/>
      <c r="C152" s="233" t="s">
        <v>285</v>
      </c>
      <c r="D152" s="233" t="s">
        <v>160</v>
      </c>
      <c r="E152" s="234" t="s">
        <v>286</v>
      </c>
      <c r="F152" s="235" t="s">
        <v>287</v>
      </c>
      <c r="G152" s="236" t="s">
        <v>227</v>
      </c>
      <c r="H152" s="237">
        <v>34</v>
      </c>
      <c r="I152" s="238"/>
      <c r="J152" s="239">
        <f>ROUND(I152*H152,2)</f>
        <v>0</v>
      </c>
      <c r="K152" s="235" t="s">
        <v>19</v>
      </c>
      <c r="L152" s="240"/>
      <c r="M152" s="241" t="s">
        <v>19</v>
      </c>
      <c r="N152" s="242" t="s">
        <v>45</v>
      </c>
      <c r="O152" s="63"/>
      <c r="P152" s="194">
        <f>O152*H152</f>
        <v>0</v>
      </c>
      <c r="Q152" s="194">
        <v>3.5E-4</v>
      </c>
      <c r="R152" s="194">
        <f>Q152*H152</f>
        <v>1.1899999999999999E-2</v>
      </c>
      <c r="S152" s="194">
        <v>0</v>
      </c>
      <c r="T152" s="195">
        <f>S152*H152</f>
        <v>0</v>
      </c>
      <c r="AR152" s="196" t="s">
        <v>164</v>
      </c>
      <c r="AT152" s="196" t="s">
        <v>160</v>
      </c>
      <c r="AU152" s="196" t="s">
        <v>159</v>
      </c>
      <c r="AY152" s="17" t="s">
        <v>139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81</v>
      </c>
      <c r="BK152" s="197">
        <f>ROUND(I152*H152,2)</f>
        <v>0</v>
      </c>
      <c r="BL152" s="17" t="s">
        <v>146</v>
      </c>
      <c r="BM152" s="196" t="s">
        <v>288</v>
      </c>
    </row>
    <row r="153" spans="2:65" s="1" customFormat="1" ht="16.5" customHeight="1">
      <c r="B153" s="34"/>
      <c r="C153" s="233" t="s">
        <v>289</v>
      </c>
      <c r="D153" s="233" t="s">
        <v>160</v>
      </c>
      <c r="E153" s="234" t="s">
        <v>290</v>
      </c>
      <c r="F153" s="235" t="s">
        <v>291</v>
      </c>
      <c r="G153" s="236" t="s">
        <v>227</v>
      </c>
      <c r="H153" s="237">
        <v>215</v>
      </c>
      <c r="I153" s="238"/>
      <c r="J153" s="239">
        <f>ROUND(I153*H153,2)</f>
        <v>0</v>
      </c>
      <c r="K153" s="235" t="s">
        <v>19</v>
      </c>
      <c r="L153" s="240"/>
      <c r="M153" s="241" t="s">
        <v>19</v>
      </c>
      <c r="N153" s="242" t="s">
        <v>45</v>
      </c>
      <c r="O153" s="63"/>
      <c r="P153" s="194">
        <f>O153*H153</f>
        <v>0</v>
      </c>
      <c r="Q153" s="194">
        <v>3.5E-4</v>
      </c>
      <c r="R153" s="194">
        <f>Q153*H153</f>
        <v>7.5249999999999997E-2</v>
      </c>
      <c r="S153" s="194">
        <v>0</v>
      </c>
      <c r="T153" s="195">
        <f>S153*H153</f>
        <v>0</v>
      </c>
      <c r="AR153" s="196" t="s">
        <v>164</v>
      </c>
      <c r="AT153" s="196" t="s">
        <v>160</v>
      </c>
      <c r="AU153" s="196" t="s">
        <v>159</v>
      </c>
      <c r="AY153" s="17" t="s">
        <v>139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81</v>
      </c>
      <c r="BK153" s="197">
        <f>ROUND(I153*H153,2)</f>
        <v>0</v>
      </c>
      <c r="BL153" s="17" t="s">
        <v>146</v>
      </c>
      <c r="BM153" s="196" t="s">
        <v>292</v>
      </c>
    </row>
    <row r="154" spans="2:65" s="1" customFormat="1" ht="16.5" customHeight="1">
      <c r="B154" s="34"/>
      <c r="C154" s="233" t="s">
        <v>293</v>
      </c>
      <c r="D154" s="233" t="s">
        <v>160</v>
      </c>
      <c r="E154" s="234" t="s">
        <v>294</v>
      </c>
      <c r="F154" s="235" t="s">
        <v>295</v>
      </c>
      <c r="G154" s="236" t="s">
        <v>227</v>
      </c>
      <c r="H154" s="237">
        <v>720</v>
      </c>
      <c r="I154" s="238"/>
      <c r="J154" s="239">
        <f>ROUND(I154*H154,2)</f>
        <v>0</v>
      </c>
      <c r="K154" s="235" t="s">
        <v>19</v>
      </c>
      <c r="L154" s="240"/>
      <c r="M154" s="241" t="s">
        <v>19</v>
      </c>
      <c r="N154" s="242" t="s">
        <v>45</v>
      </c>
      <c r="O154" s="63"/>
      <c r="P154" s="194">
        <f>O154*H154</f>
        <v>0</v>
      </c>
      <c r="Q154" s="194">
        <v>3.5E-4</v>
      </c>
      <c r="R154" s="194">
        <f>Q154*H154</f>
        <v>0.252</v>
      </c>
      <c r="S154" s="194">
        <v>0</v>
      </c>
      <c r="T154" s="195">
        <f>S154*H154</f>
        <v>0</v>
      </c>
      <c r="AR154" s="196" t="s">
        <v>164</v>
      </c>
      <c r="AT154" s="196" t="s">
        <v>160</v>
      </c>
      <c r="AU154" s="196" t="s">
        <v>159</v>
      </c>
      <c r="AY154" s="17" t="s">
        <v>139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81</v>
      </c>
      <c r="BK154" s="197">
        <f>ROUND(I154*H154,2)</f>
        <v>0</v>
      </c>
      <c r="BL154" s="17" t="s">
        <v>146</v>
      </c>
      <c r="BM154" s="196" t="s">
        <v>296</v>
      </c>
    </row>
    <row r="155" spans="2:65" s="11" customFormat="1" ht="20.85" customHeight="1">
      <c r="B155" s="169"/>
      <c r="C155" s="170"/>
      <c r="D155" s="171" t="s">
        <v>73</v>
      </c>
      <c r="E155" s="183" t="s">
        <v>297</v>
      </c>
      <c r="F155" s="183" t="s">
        <v>298</v>
      </c>
      <c r="G155" s="170"/>
      <c r="H155" s="170"/>
      <c r="I155" s="173"/>
      <c r="J155" s="184">
        <f>BK155</f>
        <v>0</v>
      </c>
      <c r="K155" s="170"/>
      <c r="L155" s="175"/>
      <c r="M155" s="176"/>
      <c r="N155" s="177"/>
      <c r="O155" s="177"/>
      <c r="P155" s="178">
        <f>SUM(P156:P176)</f>
        <v>0</v>
      </c>
      <c r="Q155" s="177"/>
      <c r="R155" s="178">
        <f>SUM(R156:R176)</f>
        <v>8.0500000000000016E-2</v>
      </c>
      <c r="S155" s="177"/>
      <c r="T155" s="179">
        <f>SUM(T156:T176)</f>
        <v>0</v>
      </c>
      <c r="AR155" s="180" t="s">
        <v>81</v>
      </c>
      <c r="AT155" s="181" t="s">
        <v>73</v>
      </c>
      <c r="AU155" s="181" t="s">
        <v>83</v>
      </c>
      <c r="AY155" s="180" t="s">
        <v>139</v>
      </c>
      <c r="BK155" s="182">
        <f>SUM(BK156:BK176)</f>
        <v>0</v>
      </c>
    </row>
    <row r="156" spans="2:65" s="1" customFormat="1" ht="24" customHeight="1">
      <c r="B156" s="34"/>
      <c r="C156" s="185" t="s">
        <v>299</v>
      </c>
      <c r="D156" s="185" t="s">
        <v>141</v>
      </c>
      <c r="E156" s="186" t="s">
        <v>300</v>
      </c>
      <c r="F156" s="187" t="s">
        <v>301</v>
      </c>
      <c r="G156" s="188" t="s">
        <v>170</v>
      </c>
      <c r="H156" s="189">
        <v>1610</v>
      </c>
      <c r="I156" s="190"/>
      <c r="J156" s="191">
        <f>ROUND(I156*H156,2)</f>
        <v>0</v>
      </c>
      <c r="K156" s="187" t="s">
        <v>145</v>
      </c>
      <c r="L156" s="38"/>
      <c r="M156" s="192" t="s">
        <v>19</v>
      </c>
      <c r="N156" s="193" t="s">
        <v>45</v>
      </c>
      <c r="O156" s="63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AR156" s="196" t="s">
        <v>146</v>
      </c>
      <c r="AT156" s="196" t="s">
        <v>141</v>
      </c>
      <c r="AU156" s="196" t="s">
        <v>159</v>
      </c>
      <c r="AY156" s="17" t="s">
        <v>139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81</v>
      </c>
      <c r="BK156" s="197">
        <f>ROUND(I156*H156,2)</f>
        <v>0</v>
      </c>
      <c r="BL156" s="17" t="s">
        <v>146</v>
      </c>
      <c r="BM156" s="196" t="s">
        <v>302</v>
      </c>
    </row>
    <row r="157" spans="2:65" s="1" customFormat="1" ht="68.25">
      <c r="B157" s="34"/>
      <c r="C157" s="35"/>
      <c r="D157" s="198" t="s">
        <v>148</v>
      </c>
      <c r="E157" s="35"/>
      <c r="F157" s="199" t="s">
        <v>181</v>
      </c>
      <c r="G157" s="35"/>
      <c r="H157" s="35"/>
      <c r="I157" s="114"/>
      <c r="J157" s="35"/>
      <c r="K157" s="35"/>
      <c r="L157" s="38"/>
      <c r="M157" s="200"/>
      <c r="N157" s="63"/>
      <c r="O157" s="63"/>
      <c r="P157" s="63"/>
      <c r="Q157" s="63"/>
      <c r="R157" s="63"/>
      <c r="S157" s="63"/>
      <c r="T157" s="64"/>
      <c r="AT157" s="17" t="s">
        <v>148</v>
      </c>
      <c r="AU157" s="17" t="s">
        <v>159</v>
      </c>
    </row>
    <row r="158" spans="2:65" s="1" customFormat="1" ht="16.5" customHeight="1">
      <c r="B158" s="34"/>
      <c r="C158" s="185" t="s">
        <v>303</v>
      </c>
      <c r="D158" s="185" t="s">
        <v>141</v>
      </c>
      <c r="E158" s="186" t="s">
        <v>304</v>
      </c>
      <c r="F158" s="187" t="s">
        <v>305</v>
      </c>
      <c r="G158" s="188" t="s">
        <v>170</v>
      </c>
      <c r="H158" s="189">
        <v>1610</v>
      </c>
      <c r="I158" s="190"/>
      <c r="J158" s="191">
        <f>ROUND(I158*H158,2)</f>
        <v>0</v>
      </c>
      <c r="K158" s="187" t="s">
        <v>145</v>
      </c>
      <c r="L158" s="38"/>
      <c r="M158" s="192" t="s">
        <v>19</v>
      </c>
      <c r="N158" s="193" t="s">
        <v>45</v>
      </c>
      <c r="O158" s="63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AR158" s="196" t="s">
        <v>146</v>
      </c>
      <c r="AT158" s="196" t="s">
        <v>141</v>
      </c>
      <c r="AU158" s="196" t="s">
        <v>159</v>
      </c>
      <c r="AY158" s="17" t="s">
        <v>139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81</v>
      </c>
      <c r="BK158" s="197">
        <f>ROUND(I158*H158,2)</f>
        <v>0</v>
      </c>
      <c r="BL158" s="17" t="s">
        <v>146</v>
      </c>
      <c r="BM158" s="196" t="s">
        <v>306</v>
      </c>
    </row>
    <row r="159" spans="2:65" s="1" customFormat="1" ht="78">
      <c r="B159" s="34"/>
      <c r="C159" s="35"/>
      <c r="D159" s="198" t="s">
        <v>148</v>
      </c>
      <c r="E159" s="35"/>
      <c r="F159" s="199" t="s">
        <v>223</v>
      </c>
      <c r="G159" s="35"/>
      <c r="H159" s="35"/>
      <c r="I159" s="114"/>
      <c r="J159" s="35"/>
      <c r="K159" s="35"/>
      <c r="L159" s="38"/>
      <c r="M159" s="200"/>
      <c r="N159" s="63"/>
      <c r="O159" s="63"/>
      <c r="P159" s="63"/>
      <c r="Q159" s="63"/>
      <c r="R159" s="63"/>
      <c r="S159" s="63"/>
      <c r="T159" s="64"/>
      <c r="AT159" s="17" t="s">
        <v>148</v>
      </c>
      <c r="AU159" s="17" t="s">
        <v>159</v>
      </c>
    </row>
    <row r="160" spans="2:65" s="1" customFormat="1" ht="16.5" customHeight="1">
      <c r="B160" s="34"/>
      <c r="C160" s="233" t="s">
        <v>307</v>
      </c>
      <c r="D160" s="233" t="s">
        <v>160</v>
      </c>
      <c r="E160" s="234" t="s">
        <v>308</v>
      </c>
      <c r="F160" s="235" t="s">
        <v>309</v>
      </c>
      <c r="G160" s="236" t="s">
        <v>227</v>
      </c>
      <c r="H160" s="237">
        <v>360</v>
      </c>
      <c r="I160" s="238"/>
      <c r="J160" s="239">
        <f>ROUND(I160*H160,2)</f>
        <v>0</v>
      </c>
      <c r="K160" s="235" t="s">
        <v>19</v>
      </c>
      <c r="L160" s="240"/>
      <c r="M160" s="241" t="s">
        <v>19</v>
      </c>
      <c r="N160" s="242" t="s">
        <v>45</v>
      </c>
      <c r="O160" s="63"/>
      <c r="P160" s="194">
        <f>O160*H160</f>
        <v>0</v>
      </c>
      <c r="Q160" s="194">
        <v>5.0000000000000002E-5</v>
      </c>
      <c r="R160" s="194">
        <f>Q160*H160</f>
        <v>1.8000000000000002E-2</v>
      </c>
      <c r="S160" s="194">
        <v>0</v>
      </c>
      <c r="T160" s="195">
        <f>S160*H160</f>
        <v>0</v>
      </c>
      <c r="AR160" s="196" t="s">
        <v>164</v>
      </c>
      <c r="AT160" s="196" t="s">
        <v>160</v>
      </c>
      <c r="AU160" s="196" t="s">
        <v>159</v>
      </c>
      <c r="AY160" s="17" t="s">
        <v>139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81</v>
      </c>
      <c r="BK160" s="197">
        <f>ROUND(I160*H160,2)</f>
        <v>0</v>
      </c>
      <c r="BL160" s="17" t="s">
        <v>146</v>
      </c>
      <c r="BM160" s="196" t="s">
        <v>310</v>
      </c>
    </row>
    <row r="161" spans="2:65" s="1" customFormat="1" ht="16.5" customHeight="1">
      <c r="B161" s="34"/>
      <c r="C161" s="233" t="s">
        <v>311</v>
      </c>
      <c r="D161" s="233" t="s">
        <v>160</v>
      </c>
      <c r="E161" s="234" t="s">
        <v>312</v>
      </c>
      <c r="F161" s="235" t="s">
        <v>313</v>
      </c>
      <c r="G161" s="236" t="s">
        <v>227</v>
      </c>
      <c r="H161" s="237">
        <v>135</v>
      </c>
      <c r="I161" s="238"/>
      <c r="J161" s="239">
        <f>ROUND(I161*H161,2)</f>
        <v>0</v>
      </c>
      <c r="K161" s="235" t="s">
        <v>19</v>
      </c>
      <c r="L161" s="240"/>
      <c r="M161" s="241" t="s">
        <v>19</v>
      </c>
      <c r="N161" s="242" t="s">
        <v>45</v>
      </c>
      <c r="O161" s="63"/>
      <c r="P161" s="194">
        <f>O161*H161</f>
        <v>0</v>
      </c>
      <c r="Q161" s="194">
        <v>5.0000000000000002E-5</v>
      </c>
      <c r="R161" s="194">
        <f>Q161*H161</f>
        <v>6.7499999999999999E-3</v>
      </c>
      <c r="S161" s="194">
        <v>0</v>
      </c>
      <c r="T161" s="195">
        <f>S161*H161</f>
        <v>0</v>
      </c>
      <c r="AR161" s="196" t="s">
        <v>164</v>
      </c>
      <c r="AT161" s="196" t="s">
        <v>160</v>
      </c>
      <c r="AU161" s="196" t="s">
        <v>159</v>
      </c>
      <c r="AY161" s="17" t="s">
        <v>139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81</v>
      </c>
      <c r="BK161" s="197">
        <f>ROUND(I161*H161,2)</f>
        <v>0</v>
      </c>
      <c r="BL161" s="17" t="s">
        <v>146</v>
      </c>
      <c r="BM161" s="196" t="s">
        <v>314</v>
      </c>
    </row>
    <row r="162" spans="2:65" s="1" customFormat="1" ht="19.5">
      <c r="B162" s="34"/>
      <c r="C162" s="35"/>
      <c r="D162" s="198" t="s">
        <v>172</v>
      </c>
      <c r="E162" s="35"/>
      <c r="F162" s="199" t="s">
        <v>315</v>
      </c>
      <c r="G162" s="35"/>
      <c r="H162" s="35"/>
      <c r="I162" s="114"/>
      <c r="J162" s="35"/>
      <c r="K162" s="35"/>
      <c r="L162" s="38"/>
      <c r="M162" s="200"/>
      <c r="N162" s="63"/>
      <c r="O162" s="63"/>
      <c r="P162" s="63"/>
      <c r="Q162" s="63"/>
      <c r="R162" s="63"/>
      <c r="S162" s="63"/>
      <c r="T162" s="64"/>
      <c r="AT162" s="17" t="s">
        <v>172</v>
      </c>
      <c r="AU162" s="17" t="s">
        <v>159</v>
      </c>
    </row>
    <row r="163" spans="2:65" s="1" customFormat="1" ht="16.5" customHeight="1">
      <c r="B163" s="34"/>
      <c r="C163" s="233" t="s">
        <v>316</v>
      </c>
      <c r="D163" s="233" t="s">
        <v>160</v>
      </c>
      <c r="E163" s="234" t="s">
        <v>317</v>
      </c>
      <c r="F163" s="235" t="s">
        <v>318</v>
      </c>
      <c r="G163" s="236" t="s">
        <v>227</v>
      </c>
      <c r="H163" s="237">
        <v>220</v>
      </c>
      <c r="I163" s="238"/>
      <c r="J163" s="239">
        <f>ROUND(I163*H163,2)</f>
        <v>0</v>
      </c>
      <c r="K163" s="235" t="s">
        <v>19</v>
      </c>
      <c r="L163" s="240"/>
      <c r="M163" s="241" t="s">
        <v>19</v>
      </c>
      <c r="N163" s="242" t="s">
        <v>45</v>
      </c>
      <c r="O163" s="63"/>
      <c r="P163" s="194">
        <f>O163*H163</f>
        <v>0</v>
      </c>
      <c r="Q163" s="194">
        <v>5.0000000000000002E-5</v>
      </c>
      <c r="R163" s="194">
        <f>Q163*H163</f>
        <v>1.1000000000000001E-2</v>
      </c>
      <c r="S163" s="194">
        <v>0</v>
      </c>
      <c r="T163" s="195">
        <f>S163*H163</f>
        <v>0</v>
      </c>
      <c r="AR163" s="196" t="s">
        <v>164</v>
      </c>
      <c r="AT163" s="196" t="s">
        <v>160</v>
      </c>
      <c r="AU163" s="196" t="s">
        <v>159</v>
      </c>
      <c r="AY163" s="17" t="s">
        <v>139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81</v>
      </c>
      <c r="BK163" s="197">
        <f>ROUND(I163*H163,2)</f>
        <v>0</v>
      </c>
      <c r="BL163" s="17" t="s">
        <v>146</v>
      </c>
      <c r="BM163" s="196" t="s">
        <v>319</v>
      </c>
    </row>
    <row r="164" spans="2:65" s="1" customFormat="1" ht="19.5">
      <c r="B164" s="34"/>
      <c r="C164" s="35"/>
      <c r="D164" s="198" t="s">
        <v>172</v>
      </c>
      <c r="E164" s="35"/>
      <c r="F164" s="199" t="s">
        <v>320</v>
      </c>
      <c r="G164" s="35"/>
      <c r="H164" s="35"/>
      <c r="I164" s="114"/>
      <c r="J164" s="35"/>
      <c r="K164" s="35"/>
      <c r="L164" s="38"/>
      <c r="M164" s="200"/>
      <c r="N164" s="63"/>
      <c r="O164" s="63"/>
      <c r="P164" s="63"/>
      <c r="Q164" s="63"/>
      <c r="R164" s="63"/>
      <c r="S164" s="63"/>
      <c r="T164" s="64"/>
      <c r="AT164" s="17" t="s">
        <v>172</v>
      </c>
      <c r="AU164" s="17" t="s">
        <v>159</v>
      </c>
    </row>
    <row r="165" spans="2:65" s="1" customFormat="1" ht="16.5" customHeight="1">
      <c r="B165" s="34"/>
      <c r="C165" s="233" t="s">
        <v>321</v>
      </c>
      <c r="D165" s="233" t="s">
        <v>160</v>
      </c>
      <c r="E165" s="234" t="s">
        <v>322</v>
      </c>
      <c r="F165" s="235" t="s">
        <v>323</v>
      </c>
      <c r="G165" s="236" t="s">
        <v>227</v>
      </c>
      <c r="H165" s="237">
        <v>120</v>
      </c>
      <c r="I165" s="238"/>
      <c r="J165" s="239">
        <f>ROUND(I165*H165,2)</f>
        <v>0</v>
      </c>
      <c r="K165" s="235" t="s">
        <v>19</v>
      </c>
      <c r="L165" s="240"/>
      <c r="M165" s="241" t="s">
        <v>19</v>
      </c>
      <c r="N165" s="242" t="s">
        <v>45</v>
      </c>
      <c r="O165" s="63"/>
      <c r="P165" s="194">
        <f>O165*H165</f>
        <v>0</v>
      </c>
      <c r="Q165" s="194">
        <v>5.0000000000000002E-5</v>
      </c>
      <c r="R165" s="194">
        <f>Q165*H165</f>
        <v>6.0000000000000001E-3</v>
      </c>
      <c r="S165" s="194">
        <v>0</v>
      </c>
      <c r="T165" s="195">
        <f>S165*H165</f>
        <v>0</v>
      </c>
      <c r="AR165" s="196" t="s">
        <v>164</v>
      </c>
      <c r="AT165" s="196" t="s">
        <v>160</v>
      </c>
      <c r="AU165" s="196" t="s">
        <v>159</v>
      </c>
      <c r="AY165" s="17" t="s">
        <v>139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81</v>
      </c>
      <c r="BK165" s="197">
        <f>ROUND(I165*H165,2)</f>
        <v>0</v>
      </c>
      <c r="BL165" s="17" t="s">
        <v>146</v>
      </c>
      <c r="BM165" s="196" t="s">
        <v>324</v>
      </c>
    </row>
    <row r="166" spans="2:65" s="1" customFormat="1" ht="19.5">
      <c r="B166" s="34"/>
      <c r="C166" s="35"/>
      <c r="D166" s="198" t="s">
        <v>172</v>
      </c>
      <c r="E166" s="35"/>
      <c r="F166" s="199" t="s">
        <v>320</v>
      </c>
      <c r="G166" s="35"/>
      <c r="H166" s="35"/>
      <c r="I166" s="114"/>
      <c r="J166" s="35"/>
      <c r="K166" s="35"/>
      <c r="L166" s="38"/>
      <c r="M166" s="200"/>
      <c r="N166" s="63"/>
      <c r="O166" s="63"/>
      <c r="P166" s="63"/>
      <c r="Q166" s="63"/>
      <c r="R166" s="63"/>
      <c r="S166" s="63"/>
      <c r="T166" s="64"/>
      <c r="AT166" s="17" t="s">
        <v>172</v>
      </c>
      <c r="AU166" s="17" t="s">
        <v>159</v>
      </c>
    </row>
    <row r="167" spans="2:65" s="1" customFormat="1" ht="16.5" customHeight="1">
      <c r="B167" s="34"/>
      <c r="C167" s="233" t="s">
        <v>325</v>
      </c>
      <c r="D167" s="233" t="s">
        <v>160</v>
      </c>
      <c r="E167" s="234" t="s">
        <v>326</v>
      </c>
      <c r="F167" s="235" t="s">
        <v>327</v>
      </c>
      <c r="G167" s="236" t="s">
        <v>227</v>
      </c>
      <c r="H167" s="237">
        <v>170</v>
      </c>
      <c r="I167" s="238"/>
      <c r="J167" s="239">
        <f>ROUND(I167*H167,2)</f>
        <v>0</v>
      </c>
      <c r="K167" s="235" t="s">
        <v>19</v>
      </c>
      <c r="L167" s="240"/>
      <c r="M167" s="241" t="s">
        <v>19</v>
      </c>
      <c r="N167" s="242" t="s">
        <v>45</v>
      </c>
      <c r="O167" s="63"/>
      <c r="P167" s="194">
        <f>O167*H167</f>
        <v>0</v>
      </c>
      <c r="Q167" s="194">
        <v>5.0000000000000002E-5</v>
      </c>
      <c r="R167" s="194">
        <f>Q167*H167</f>
        <v>8.5000000000000006E-3</v>
      </c>
      <c r="S167" s="194">
        <v>0</v>
      </c>
      <c r="T167" s="195">
        <f>S167*H167</f>
        <v>0</v>
      </c>
      <c r="AR167" s="196" t="s">
        <v>164</v>
      </c>
      <c r="AT167" s="196" t="s">
        <v>160</v>
      </c>
      <c r="AU167" s="196" t="s">
        <v>159</v>
      </c>
      <c r="AY167" s="17" t="s">
        <v>139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81</v>
      </c>
      <c r="BK167" s="197">
        <f>ROUND(I167*H167,2)</f>
        <v>0</v>
      </c>
      <c r="BL167" s="17" t="s">
        <v>146</v>
      </c>
      <c r="BM167" s="196" t="s">
        <v>328</v>
      </c>
    </row>
    <row r="168" spans="2:65" s="1" customFormat="1" ht="16.5" customHeight="1">
      <c r="B168" s="34"/>
      <c r="C168" s="233" t="s">
        <v>329</v>
      </c>
      <c r="D168" s="233" t="s">
        <v>160</v>
      </c>
      <c r="E168" s="234" t="s">
        <v>330</v>
      </c>
      <c r="F168" s="235" t="s">
        <v>331</v>
      </c>
      <c r="G168" s="236" t="s">
        <v>227</v>
      </c>
      <c r="H168" s="237">
        <v>190</v>
      </c>
      <c r="I168" s="238"/>
      <c r="J168" s="239">
        <f>ROUND(I168*H168,2)</f>
        <v>0</v>
      </c>
      <c r="K168" s="235" t="s">
        <v>19</v>
      </c>
      <c r="L168" s="240"/>
      <c r="M168" s="241" t="s">
        <v>19</v>
      </c>
      <c r="N168" s="242" t="s">
        <v>45</v>
      </c>
      <c r="O168" s="63"/>
      <c r="P168" s="194">
        <f>O168*H168</f>
        <v>0</v>
      </c>
      <c r="Q168" s="194">
        <v>5.0000000000000002E-5</v>
      </c>
      <c r="R168" s="194">
        <f>Q168*H168</f>
        <v>9.4999999999999998E-3</v>
      </c>
      <c r="S168" s="194">
        <v>0</v>
      </c>
      <c r="T168" s="195">
        <f>S168*H168</f>
        <v>0</v>
      </c>
      <c r="AR168" s="196" t="s">
        <v>164</v>
      </c>
      <c r="AT168" s="196" t="s">
        <v>160</v>
      </c>
      <c r="AU168" s="196" t="s">
        <v>159</v>
      </c>
      <c r="AY168" s="17" t="s">
        <v>139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81</v>
      </c>
      <c r="BK168" s="197">
        <f>ROUND(I168*H168,2)</f>
        <v>0</v>
      </c>
      <c r="BL168" s="17" t="s">
        <v>146</v>
      </c>
      <c r="BM168" s="196" t="s">
        <v>332</v>
      </c>
    </row>
    <row r="169" spans="2:65" s="1" customFormat="1" ht="19.5">
      <c r="B169" s="34"/>
      <c r="C169" s="35"/>
      <c r="D169" s="198" t="s">
        <v>172</v>
      </c>
      <c r="E169" s="35"/>
      <c r="F169" s="199" t="s">
        <v>315</v>
      </c>
      <c r="G169" s="35"/>
      <c r="H169" s="35"/>
      <c r="I169" s="114"/>
      <c r="J169" s="35"/>
      <c r="K169" s="35"/>
      <c r="L169" s="38"/>
      <c r="M169" s="200"/>
      <c r="N169" s="63"/>
      <c r="O169" s="63"/>
      <c r="P169" s="63"/>
      <c r="Q169" s="63"/>
      <c r="R169" s="63"/>
      <c r="S169" s="63"/>
      <c r="T169" s="64"/>
      <c r="AT169" s="17" t="s">
        <v>172</v>
      </c>
      <c r="AU169" s="17" t="s">
        <v>159</v>
      </c>
    </row>
    <row r="170" spans="2:65" s="1" customFormat="1" ht="16.5" customHeight="1">
      <c r="B170" s="34"/>
      <c r="C170" s="233" t="s">
        <v>333</v>
      </c>
      <c r="D170" s="233" t="s">
        <v>160</v>
      </c>
      <c r="E170" s="234" t="s">
        <v>334</v>
      </c>
      <c r="F170" s="235" t="s">
        <v>335</v>
      </c>
      <c r="G170" s="236" t="s">
        <v>227</v>
      </c>
      <c r="H170" s="237">
        <v>140</v>
      </c>
      <c r="I170" s="238"/>
      <c r="J170" s="239">
        <f>ROUND(I170*H170,2)</f>
        <v>0</v>
      </c>
      <c r="K170" s="235" t="s">
        <v>19</v>
      </c>
      <c r="L170" s="240"/>
      <c r="M170" s="241" t="s">
        <v>19</v>
      </c>
      <c r="N170" s="242" t="s">
        <v>45</v>
      </c>
      <c r="O170" s="63"/>
      <c r="P170" s="194">
        <f>O170*H170</f>
        <v>0</v>
      </c>
      <c r="Q170" s="194">
        <v>5.0000000000000002E-5</v>
      </c>
      <c r="R170" s="194">
        <f>Q170*H170</f>
        <v>7.0000000000000001E-3</v>
      </c>
      <c r="S170" s="194">
        <v>0</v>
      </c>
      <c r="T170" s="195">
        <f>S170*H170</f>
        <v>0</v>
      </c>
      <c r="AR170" s="196" t="s">
        <v>164</v>
      </c>
      <c r="AT170" s="196" t="s">
        <v>160</v>
      </c>
      <c r="AU170" s="196" t="s">
        <v>159</v>
      </c>
      <c r="AY170" s="17" t="s">
        <v>139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81</v>
      </c>
      <c r="BK170" s="197">
        <f>ROUND(I170*H170,2)</f>
        <v>0</v>
      </c>
      <c r="BL170" s="17" t="s">
        <v>146</v>
      </c>
      <c r="BM170" s="196" t="s">
        <v>336</v>
      </c>
    </row>
    <row r="171" spans="2:65" s="1" customFormat="1" ht="19.5">
      <c r="B171" s="34"/>
      <c r="C171" s="35"/>
      <c r="D171" s="198" t="s">
        <v>172</v>
      </c>
      <c r="E171" s="35"/>
      <c r="F171" s="199" t="s">
        <v>337</v>
      </c>
      <c r="G171" s="35"/>
      <c r="H171" s="35"/>
      <c r="I171" s="114"/>
      <c r="J171" s="35"/>
      <c r="K171" s="35"/>
      <c r="L171" s="38"/>
      <c r="M171" s="200"/>
      <c r="N171" s="63"/>
      <c r="O171" s="63"/>
      <c r="P171" s="63"/>
      <c r="Q171" s="63"/>
      <c r="R171" s="63"/>
      <c r="S171" s="63"/>
      <c r="T171" s="64"/>
      <c r="AT171" s="17" t="s">
        <v>172</v>
      </c>
      <c r="AU171" s="17" t="s">
        <v>159</v>
      </c>
    </row>
    <row r="172" spans="2:65" s="1" customFormat="1" ht="16.5" customHeight="1">
      <c r="B172" s="34"/>
      <c r="C172" s="233" t="s">
        <v>338</v>
      </c>
      <c r="D172" s="233" t="s">
        <v>160</v>
      </c>
      <c r="E172" s="234" t="s">
        <v>339</v>
      </c>
      <c r="F172" s="235" t="s">
        <v>340</v>
      </c>
      <c r="G172" s="236" t="s">
        <v>227</v>
      </c>
      <c r="H172" s="237">
        <v>50</v>
      </c>
      <c r="I172" s="238"/>
      <c r="J172" s="239">
        <f>ROUND(I172*H172,2)</f>
        <v>0</v>
      </c>
      <c r="K172" s="235" t="s">
        <v>19</v>
      </c>
      <c r="L172" s="240"/>
      <c r="M172" s="241" t="s">
        <v>19</v>
      </c>
      <c r="N172" s="242" t="s">
        <v>45</v>
      </c>
      <c r="O172" s="63"/>
      <c r="P172" s="194">
        <f>O172*H172</f>
        <v>0</v>
      </c>
      <c r="Q172" s="194">
        <v>5.0000000000000002E-5</v>
      </c>
      <c r="R172" s="194">
        <f>Q172*H172</f>
        <v>2.5000000000000001E-3</v>
      </c>
      <c r="S172" s="194">
        <v>0</v>
      </c>
      <c r="T172" s="195">
        <f>S172*H172</f>
        <v>0</v>
      </c>
      <c r="AR172" s="196" t="s">
        <v>164</v>
      </c>
      <c r="AT172" s="196" t="s">
        <v>160</v>
      </c>
      <c r="AU172" s="196" t="s">
        <v>159</v>
      </c>
      <c r="AY172" s="17" t="s">
        <v>139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81</v>
      </c>
      <c r="BK172" s="197">
        <f>ROUND(I172*H172,2)</f>
        <v>0</v>
      </c>
      <c r="BL172" s="17" t="s">
        <v>146</v>
      </c>
      <c r="BM172" s="196" t="s">
        <v>341</v>
      </c>
    </row>
    <row r="173" spans="2:65" s="1" customFormat="1" ht="19.5">
      <c r="B173" s="34"/>
      <c r="C173" s="35"/>
      <c r="D173" s="198" t="s">
        <v>172</v>
      </c>
      <c r="E173" s="35"/>
      <c r="F173" s="199" t="s">
        <v>337</v>
      </c>
      <c r="G173" s="35"/>
      <c r="H173" s="35"/>
      <c r="I173" s="114"/>
      <c r="J173" s="35"/>
      <c r="K173" s="35"/>
      <c r="L173" s="38"/>
      <c r="M173" s="200"/>
      <c r="N173" s="63"/>
      <c r="O173" s="63"/>
      <c r="P173" s="63"/>
      <c r="Q173" s="63"/>
      <c r="R173" s="63"/>
      <c r="S173" s="63"/>
      <c r="T173" s="64"/>
      <c r="AT173" s="17" t="s">
        <v>172</v>
      </c>
      <c r="AU173" s="17" t="s">
        <v>159</v>
      </c>
    </row>
    <row r="174" spans="2:65" s="1" customFormat="1" ht="16.5" customHeight="1">
      <c r="B174" s="34"/>
      <c r="C174" s="233" t="s">
        <v>342</v>
      </c>
      <c r="D174" s="233" t="s">
        <v>160</v>
      </c>
      <c r="E174" s="234" t="s">
        <v>343</v>
      </c>
      <c r="F174" s="235" t="s">
        <v>344</v>
      </c>
      <c r="G174" s="236" t="s">
        <v>227</v>
      </c>
      <c r="H174" s="237">
        <v>145</v>
      </c>
      <c r="I174" s="238"/>
      <c r="J174" s="239">
        <f>ROUND(I174*H174,2)</f>
        <v>0</v>
      </c>
      <c r="K174" s="235" t="s">
        <v>19</v>
      </c>
      <c r="L174" s="240"/>
      <c r="M174" s="241" t="s">
        <v>19</v>
      </c>
      <c r="N174" s="242" t="s">
        <v>45</v>
      </c>
      <c r="O174" s="63"/>
      <c r="P174" s="194">
        <f>O174*H174</f>
        <v>0</v>
      </c>
      <c r="Q174" s="194">
        <v>5.0000000000000002E-5</v>
      </c>
      <c r="R174" s="194">
        <f>Q174*H174</f>
        <v>7.2500000000000004E-3</v>
      </c>
      <c r="S174" s="194">
        <v>0</v>
      </c>
      <c r="T174" s="195">
        <f>S174*H174</f>
        <v>0</v>
      </c>
      <c r="AR174" s="196" t="s">
        <v>164</v>
      </c>
      <c r="AT174" s="196" t="s">
        <v>160</v>
      </c>
      <c r="AU174" s="196" t="s">
        <v>159</v>
      </c>
      <c r="AY174" s="17" t="s">
        <v>139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81</v>
      </c>
      <c r="BK174" s="197">
        <f>ROUND(I174*H174,2)</f>
        <v>0</v>
      </c>
      <c r="BL174" s="17" t="s">
        <v>146</v>
      </c>
      <c r="BM174" s="196" t="s">
        <v>345</v>
      </c>
    </row>
    <row r="175" spans="2:65" s="1" customFormat="1" ht="16.5" customHeight="1">
      <c r="B175" s="34"/>
      <c r="C175" s="233" t="s">
        <v>346</v>
      </c>
      <c r="D175" s="233" t="s">
        <v>160</v>
      </c>
      <c r="E175" s="234" t="s">
        <v>347</v>
      </c>
      <c r="F175" s="235" t="s">
        <v>348</v>
      </c>
      <c r="G175" s="236" t="s">
        <v>227</v>
      </c>
      <c r="H175" s="237">
        <v>80</v>
      </c>
      <c r="I175" s="238"/>
      <c r="J175" s="239">
        <f>ROUND(I175*H175,2)</f>
        <v>0</v>
      </c>
      <c r="K175" s="235" t="s">
        <v>19</v>
      </c>
      <c r="L175" s="240"/>
      <c r="M175" s="241" t="s">
        <v>19</v>
      </c>
      <c r="N175" s="242" t="s">
        <v>45</v>
      </c>
      <c r="O175" s="63"/>
      <c r="P175" s="194">
        <f>O175*H175</f>
        <v>0</v>
      </c>
      <c r="Q175" s="194">
        <v>5.0000000000000002E-5</v>
      </c>
      <c r="R175" s="194">
        <f>Q175*H175</f>
        <v>4.0000000000000001E-3</v>
      </c>
      <c r="S175" s="194">
        <v>0</v>
      </c>
      <c r="T175" s="195">
        <f>S175*H175</f>
        <v>0</v>
      </c>
      <c r="AR175" s="196" t="s">
        <v>164</v>
      </c>
      <c r="AT175" s="196" t="s">
        <v>160</v>
      </c>
      <c r="AU175" s="196" t="s">
        <v>159</v>
      </c>
      <c r="AY175" s="17" t="s">
        <v>139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81</v>
      </c>
      <c r="BK175" s="197">
        <f>ROUND(I175*H175,2)</f>
        <v>0</v>
      </c>
      <c r="BL175" s="17" t="s">
        <v>146</v>
      </c>
      <c r="BM175" s="196" t="s">
        <v>349</v>
      </c>
    </row>
    <row r="176" spans="2:65" s="1" customFormat="1" ht="19.5">
      <c r="B176" s="34"/>
      <c r="C176" s="35"/>
      <c r="D176" s="198" t="s">
        <v>172</v>
      </c>
      <c r="E176" s="35"/>
      <c r="F176" s="199" t="s">
        <v>337</v>
      </c>
      <c r="G176" s="35"/>
      <c r="H176" s="35"/>
      <c r="I176" s="114"/>
      <c r="J176" s="35"/>
      <c r="K176" s="35"/>
      <c r="L176" s="38"/>
      <c r="M176" s="200"/>
      <c r="N176" s="63"/>
      <c r="O176" s="63"/>
      <c r="P176" s="63"/>
      <c r="Q176" s="63"/>
      <c r="R176" s="63"/>
      <c r="S176" s="63"/>
      <c r="T176" s="64"/>
      <c r="AT176" s="17" t="s">
        <v>172</v>
      </c>
      <c r="AU176" s="17" t="s">
        <v>159</v>
      </c>
    </row>
    <row r="177" spans="2:65" s="11" customFormat="1" ht="20.85" customHeight="1">
      <c r="B177" s="169"/>
      <c r="C177" s="170"/>
      <c r="D177" s="171" t="s">
        <v>73</v>
      </c>
      <c r="E177" s="183" t="s">
        <v>350</v>
      </c>
      <c r="F177" s="183" t="s">
        <v>351</v>
      </c>
      <c r="G177" s="170"/>
      <c r="H177" s="170"/>
      <c r="I177" s="173"/>
      <c r="J177" s="184">
        <f>BK177</f>
        <v>0</v>
      </c>
      <c r="K177" s="170"/>
      <c r="L177" s="175"/>
      <c r="M177" s="176"/>
      <c r="N177" s="177"/>
      <c r="O177" s="177"/>
      <c r="P177" s="178">
        <f>SUM(P178:P185)</f>
        <v>0</v>
      </c>
      <c r="Q177" s="177"/>
      <c r="R177" s="178">
        <f>SUM(R178:R185)</f>
        <v>0.12075</v>
      </c>
      <c r="S177" s="177"/>
      <c r="T177" s="179">
        <f>SUM(T178:T185)</f>
        <v>0</v>
      </c>
      <c r="AR177" s="180" t="s">
        <v>81</v>
      </c>
      <c r="AT177" s="181" t="s">
        <v>73</v>
      </c>
      <c r="AU177" s="181" t="s">
        <v>83</v>
      </c>
      <c r="AY177" s="180" t="s">
        <v>139</v>
      </c>
      <c r="BK177" s="182">
        <f>SUM(BK178:BK185)</f>
        <v>0</v>
      </c>
    </row>
    <row r="178" spans="2:65" s="1" customFormat="1" ht="24" customHeight="1">
      <c r="B178" s="34"/>
      <c r="C178" s="185" t="s">
        <v>352</v>
      </c>
      <c r="D178" s="185" t="s">
        <v>141</v>
      </c>
      <c r="E178" s="186" t="s">
        <v>300</v>
      </c>
      <c r="F178" s="187" t="s">
        <v>301</v>
      </c>
      <c r="G178" s="188" t="s">
        <v>170</v>
      </c>
      <c r="H178" s="189">
        <v>324</v>
      </c>
      <c r="I178" s="190"/>
      <c r="J178" s="191">
        <f>ROUND(I178*H178,2)</f>
        <v>0</v>
      </c>
      <c r="K178" s="187" t="s">
        <v>145</v>
      </c>
      <c r="L178" s="38"/>
      <c r="M178" s="192" t="s">
        <v>19</v>
      </c>
      <c r="N178" s="193" t="s">
        <v>45</v>
      </c>
      <c r="O178" s="63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AR178" s="196" t="s">
        <v>146</v>
      </c>
      <c r="AT178" s="196" t="s">
        <v>141</v>
      </c>
      <c r="AU178" s="196" t="s">
        <v>159</v>
      </c>
      <c r="AY178" s="17" t="s">
        <v>139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81</v>
      </c>
      <c r="BK178" s="197">
        <f>ROUND(I178*H178,2)</f>
        <v>0</v>
      </c>
      <c r="BL178" s="17" t="s">
        <v>146</v>
      </c>
      <c r="BM178" s="196" t="s">
        <v>353</v>
      </c>
    </row>
    <row r="179" spans="2:65" s="1" customFormat="1" ht="68.25">
      <c r="B179" s="34"/>
      <c r="C179" s="35"/>
      <c r="D179" s="198" t="s">
        <v>148</v>
      </c>
      <c r="E179" s="35"/>
      <c r="F179" s="199" t="s">
        <v>181</v>
      </c>
      <c r="G179" s="35"/>
      <c r="H179" s="35"/>
      <c r="I179" s="114"/>
      <c r="J179" s="35"/>
      <c r="K179" s="35"/>
      <c r="L179" s="38"/>
      <c r="M179" s="200"/>
      <c r="N179" s="63"/>
      <c r="O179" s="63"/>
      <c r="P179" s="63"/>
      <c r="Q179" s="63"/>
      <c r="R179" s="63"/>
      <c r="S179" s="63"/>
      <c r="T179" s="64"/>
      <c r="AT179" s="17" t="s">
        <v>148</v>
      </c>
      <c r="AU179" s="17" t="s">
        <v>159</v>
      </c>
    </row>
    <row r="180" spans="2:65" s="1" customFormat="1" ht="16.5" customHeight="1">
      <c r="B180" s="34"/>
      <c r="C180" s="185" t="s">
        <v>354</v>
      </c>
      <c r="D180" s="185" t="s">
        <v>141</v>
      </c>
      <c r="E180" s="186" t="s">
        <v>220</v>
      </c>
      <c r="F180" s="187" t="s">
        <v>221</v>
      </c>
      <c r="G180" s="188" t="s">
        <v>170</v>
      </c>
      <c r="H180" s="189">
        <v>324</v>
      </c>
      <c r="I180" s="190"/>
      <c r="J180" s="191">
        <f>ROUND(I180*H180,2)</f>
        <v>0</v>
      </c>
      <c r="K180" s="187" t="s">
        <v>145</v>
      </c>
      <c r="L180" s="38"/>
      <c r="M180" s="192" t="s">
        <v>19</v>
      </c>
      <c r="N180" s="193" t="s">
        <v>45</v>
      </c>
      <c r="O180" s="63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AR180" s="196" t="s">
        <v>146</v>
      </c>
      <c r="AT180" s="196" t="s">
        <v>141</v>
      </c>
      <c r="AU180" s="196" t="s">
        <v>159</v>
      </c>
      <c r="AY180" s="17" t="s">
        <v>139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81</v>
      </c>
      <c r="BK180" s="197">
        <f>ROUND(I180*H180,2)</f>
        <v>0</v>
      </c>
      <c r="BL180" s="17" t="s">
        <v>146</v>
      </c>
      <c r="BM180" s="196" t="s">
        <v>355</v>
      </c>
    </row>
    <row r="181" spans="2:65" s="1" customFormat="1" ht="78">
      <c r="B181" s="34"/>
      <c r="C181" s="35"/>
      <c r="D181" s="198" t="s">
        <v>148</v>
      </c>
      <c r="E181" s="35"/>
      <c r="F181" s="199" t="s">
        <v>223</v>
      </c>
      <c r="G181" s="35"/>
      <c r="H181" s="35"/>
      <c r="I181" s="114"/>
      <c r="J181" s="35"/>
      <c r="K181" s="35"/>
      <c r="L181" s="38"/>
      <c r="M181" s="200"/>
      <c r="N181" s="63"/>
      <c r="O181" s="63"/>
      <c r="P181" s="63"/>
      <c r="Q181" s="63"/>
      <c r="R181" s="63"/>
      <c r="S181" s="63"/>
      <c r="T181" s="64"/>
      <c r="AT181" s="17" t="s">
        <v>148</v>
      </c>
      <c r="AU181" s="17" t="s">
        <v>159</v>
      </c>
    </row>
    <row r="182" spans="2:65" s="1" customFormat="1" ht="36" customHeight="1">
      <c r="B182" s="34"/>
      <c r="C182" s="233" t="s">
        <v>356</v>
      </c>
      <c r="D182" s="233" t="s">
        <v>160</v>
      </c>
      <c r="E182" s="234" t="s">
        <v>357</v>
      </c>
      <c r="F182" s="235" t="s">
        <v>358</v>
      </c>
      <c r="G182" s="236" t="s">
        <v>227</v>
      </c>
      <c r="H182" s="237">
        <v>345</v>
      </c>
      <c r="I182" s="238"/>
      <c r="J182" s="239">
        <f>ROUND(I182*H182,2)</f>
        <v>0</v>
      </c>
      <c r="K182" s="235" t="s">
        <v>19</v>
      </c>
      <c r="L182" s="240"/>
      <c r="M182" s="241" t="s">
        <v>19</v>
      </c>
      <c r="N182" s="242" t="s">
        <v>45</v>
      </c>
      <c r="O182" s="63"/>
      <c r="P182" s="194">
        <f>O182*H182</f>
        <v>0</v>
      </c>
      <c r="Q182" s="194">
        <v>3.5E-4</v>
      </c>
      <c r="R182" s="194">
        <f>Q182*H182</f>
        <v>0.12075</v>
      </c>
      <c r="S182" s="194">
        <v>0</v>
      </c>
      <c r="T182" s="195">
        <f>S182*H182</f>
        <v>0</v>
      </c>
      <c r="AR182" s="196" t="s">
        <v>164</v>
      </c>
      <c r="AT182" s="196" t="s">
        <v>160</v>
      </c>
      <c r="AU182" s="196" t="s">
        <v>159</v>
      </c>
      <c r="AY182" s="17" t="s">
        <v>139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81</v>
      </c>
      <c r="BK182" s="197">
        <f>ROUND(I182*H182,2)</f>
        <v>0</v>
      </c>
      <c r="BL182" s="17" t="s">
        <v>146</v>
      </c>
      <c r="BM182" s="196" t="s">
        <v>359</v>
      </c>
    </row>
    <row r="183" spans="2:65" s="12" customFormat="1" ht="11.25">
      <c r="B183" s="201"/>
      <c r="C183" s="202"/>
      <c r="D183" s="198" t="s">
        <v>155</v>
      </c>
      <c r="E183" s="203" t="s">
        <v>19</v>
      </c>
      <c r="F183" s="204" t="s">
        <v>360</v>
      </c>
      <c r="G183" s="202"/>
      <c r="H183" s="203" t="s">
        <v>19</v>
      </c>
      <c r="I183" s="205"/>
      <c r="J183" s="202"/>
      <c r="K183" s="202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155</v>
      </c>
      <c r="AU183" s="210" t="s">
        <v>159</v>
      </c>
      <c r="AV183" s="12" t="s">
        <v>81</v>
      </c>
      <c r="AW183" s="12" t="s">
        <v>34</v>
      </c>
      <c r="AX183" s="12" t="s">
        <v>74</v>
      </c>
      <c r="AY183" s="210" t="s">
        <v>139</v>
      </c>
    </row>
    <row r="184" spans="2:65" s="13" customFormat="1" ht="11.25">
      <c r="B184" s="211"/>
      <c r="C184" s="212"/>
      <c r="D184" s="198" t="s">
        <v>155</v>
      </c>
      <c r="E184" s="213" t="s">
        <v>19</v>
      </c>
      <c r="F184" s="214" t="s">
        <v>361</v>
      </c>
      <c r="G184" s="212"/>
      <c r="H184" s="215">
        <v>345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155</v>
      </c>
      <c r="AU184" s="221" t="s">
        <v>159</v>
      </c>
      <c r="AV184" s="13" t="s">
        <v>83</v>
      </c>
      <c r="AW184" s="13" t="s">
        <v>34</v>
      </c>
      <c r="AX184" s="13" t="s">
        <v>74</v>
      </c>
      <c r="AY184" s="221" t="s">
        <v>139</v>
      </c>
    </row>
    <row r="185" spans="2:65" s="14" customFormat="1" ht="11.25">
      <c r="B185" s="222"/>
      <c r="C185" s="223"/>
      <c r="D185" s="198" t="s">
        <v>155</v>
      </c>
      <c r="E185" s="224" t="s">
        <v>19</v>
      </c>
      <c r="F185" s="225" t="s">
        <v>158</v>
      </c>
      <c r="G185" s="223"/>
      <c r="H185" s="226">
        <v>345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155</v>
      </c>
      <c r="AU185" s="232" t="s">
        <v>159</v>
      </c>
      <c r="AV185" s="14" t="s">
        <v>146</v>
      </c>
      <c r="AW185" s="14" t="s">
        <v>34</v>
      </c>
      <c r="AX185" s="14" t="s">
        <v>81</v>
      </c>
      <c r="AY185" s="232" t="s">
        <v>139</v>
      </c>
    </row>
    <row r="186" spans="2:65" s="11" customFormat="1" ht="20.85" customHeight="1">
      <c r="B186" s="169"/>
      <c r="C186" s="170"/>
      <c r="D186" s="171" t="s">
        <v>73</v>
      </c>
      <c r="E186" s="183" t="s">
        <v>362</v>
      </c>
      <c r="F186" s="183" t="s">
        <v>363</v>
      </c>
      <c r="G186" s="170"/>
      <c r="H186" s="170"/>
      <c r="I186" s="173"/>
      <c r="J186" s="184">
        <f>BK186</f>
        <v>0</v>
      </c>
      <c r="K186" s="170"/>
      <c r="L186" s="175"/>
      <c r="M186" s="176"/>
      <c r="N186" s="177"/>
      <c r="O186" s="177"/>
      <c r="P186" s="178">
        <f>SUM(P187:P194)</f>
        <v>0</v>
      </c>
      <c r="Q186" s="177"/>
      <c r="R186" s="178">
        <f>SUM(R187:R194)</f>
        <v>0</v>
      </c>
      <c r="S186" s="177"/>
      <c r="T186" s="179">
        <f>SUM(T187:T194)</f>
        <v>0.1464</v>
      </c>
      <c r="AR186" s="180" t="s">
        <v>81</v>
      </c>
      <c r="AT186" s="181" t="s">
        <v>73</v>
      </c>
      <c r="AU186" s="181" t="s">
        <v>83</v>
      </c>
      <c r="AY186" s="180" t="s">
        <v>139</v>
      </c>
      <c r="BK186" s="182">
        <f>SUM(BK187:BK194)</f>
        <v>0</v>
      </c>
    </row>
    <row r="187" spans="2:65" s="1" customFormat="1" ht="16.5" customHeight="1">
      <c r="B187" s="34"/>
      <c r="C187" s="185" t="s">
        <v>364</v>
      </c>
      <c r="D187" s="185" t="s">
        <v>141</v>
      </c>
      <c r="E187" s="186" t="s">
        <v>365</v>
      </c>
      <c r="F187" s="187" t="s">
        <v>366</v>
      </c>
      <c r="G187" s="188" t="s">
        <v>170</v>
      </c>
      <c r="H187" s="189">
        <v>40</v>
      </c>
      <c r="I187" s="190"/>
      <c r="J187" s="191">
        <f>ROUND(I187*H187,2)</f>
        <v>0</v>
      </c>
      <c r="K187" s="187" t="s">
        <v>145</v>
      </c>
      <c r="L187" s="38"/>
      <c r="M187" s="192" t="s">
        <v>19</v>
      </c>
      <c r="N187" s="193" t="s">
        <v>45</v>
      </c>
      <c r="O187" s="63"/>
      <c r="P187" s="194">
        <f>O187*H187</f>
        <v>0</v>
      </c>
      <c r="Q187" s="194">
        <v>0</v>
      </c>
      <c r="R187" s="194">
        <f>Q187*H187</f>
        <v>0</v>
      </c>
      <c r="S187" s="194">
        <v>2.9999999999999997E-4</v>
      </c>
      <c r="T187" s="195">
        <f>S187*H187</f>
        <v>1.1999999999999999E-2</v>
      </c>
      <c r="AR187" s="196" t="s">
        <v>146</v>
      </c>
      <c r="AT187" s="196" t="s">
        <v>141</v>
      </c>
      <c r="AU187" s="196" t="s">
        <v>159</v>
      </c>
      <c r="AY187" s="17" t="s">
        <v>139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81</v>
      </c>
      <c r="BK187" s="197">
        <f>ROUND(I187*H187,2)</f>
        <v>0</v>
      </c>
      <c r="BL187" s="17" t="s">
        <v>146</v>
      </c>
      <c r="BM187" s="196" t="s">
        <v>367</v>
      </c>
    </row>
    <row r="188" spans="2:65" s="1" customFormat="1" ht="68.25">
      <c r="B188" s="34"/>
      <c r="C188" s="35"/>
      <c r="D188" s="198" t="s">
        <v>148</v>
      </c>
      <c r="E188" s="35"/>
      <c r="F188" s="199" t="s">
        <v>368</v>
      </c>
      <c r="G188" s="35"/>
      <c r="H188" s="35"/>
      <c r="I188" s="114"/>
      <c r="J188" s="35"/>
      <c r="K188" s="35"/>
      <c r="L188" s="38"/>
      <c r="M188" s="200"/>
      <c r="N188" s="63"/>
      <c r="O188" s="63"/>
      <c r="P188" s="63"/>
      <c r="Q188" s="63"/>
      <c r="R188" s="63"/>
      <c r="S188" s="63"/>
      <c r="T188" s="64"/>
      <c r="AT188" s="17" t="s">
        <v>148</v>
      </c>
      <c r="AU188" s="17" t="s">
        <v>159</v>
      </c>
    </row>
    <row r="189" spans="2:65" s="1" customFormat="1" ht="16.5" customHeight="1">
      <c r="B189" s="34"/>
      <c r="C189" s="185" t="s">
        <v>369</v>
      </c>
      <c r="D189" s="185" t="s">
        <v>141</v>
      </c>
      <c r="E189" s="186" t="s">
        <v>370</v>
      </c>
      <c r="F189" s="187" t="s">
        <v>371</v>
      </c>
      <c r="G189" s="188" t="s">
        <v>170</v>
      </c>
      <c r="H189" s="189">
        <v>40</v>
      </c>
      <c r="I189" s="190"/>
      <c r="J189" s="191">
        <f>ROUND(I189*H189,2)</f>
        <v>0</v>
      </c>
      <c r="K189" s="187" t="s">
        <v>145</v>
      </c>
      <c r="L189" s="38"/>
      <c r="M189" s="192" t="s">
        <v>19</v>
      </c>
      <c r="N189" s="193" t="s">
        <v>45</v>
      </c>
      <c r="O189" s="63"/>
      <c r="P189" s="194">
        <f>O189*H189</f>
        <v>0</v>
      </c>
      <c r="Q189" s="194">
        <v>0</v>
      </c>
      <c r="R189" s="194">
        <f>Q189*H189</f>
        <v>0</v>
      </c>
      <c r="S189" s="194">
        <v>2.9999999999999997E-4</v>
      </c>
      <c r="T189" s="195">
        <f>S189*H189</f>
        <v>1.1999999999999999E-2</v>
      </c>
      <c r="AR189" s="196" t="s">
        <v>146</v>
      </c>
      <c r="AT189" s="196" t="s">
        <v>141</v>
      </c>
      <c r="AU189" s="196" t="s">
        <v>159</v>
      </c>
      <c r="AY189" s="17" t="s">
        <v>139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81</v>
      </c>
      <c r="BK189" s="197">
        <f>ROUND(I189*H189,2)</f>
        <v>0</v>
      </c>
      <c r="BL189" s="17" t="s">
        <v>146</v>
      </c>
      <c r="BM189" s="196" t="s">
        <v>372</v>
      </c>
    </row>
    <row r="190" spans="2:65" s="1" customFormat="1" ht="68.25">
      <c r="B190" s="34"/>
      <c r="C190" s="35"/>
      <c r="D190" s="198" t="s">
        <v>148</v>
      </c>
      <c r="E190" s="35"/>
      <c r="F190" s="199" t="s">
        <v>368</v>
      </c>
      <c r="G190" s="35"/>
      <c r="H190" s="35"/>
      <c r="I190" s="114"/>
      <c r="J190" s="35"/>
      <c r="K190" s="35"/>
      <c r="L190" s="38"/>
      <c r="M190" s="200"/>
      <c r="N190" s="63"/>
      <c r="O190" s="63"/>
      <c r="P190" s="63"/>
      <c r="Q190" s="63"/>
      <c r="R190" s="63"/>
      <c r="S190" s="63"/>
      <c r="T190" s="64"/>
      <c r="AT190" s="17" t="s">
        <v>148</v>
      </c>
      <c r="AU190" s="17" t="s">
        <v>159</v>
      </c>
    </row>
    <row r="191" spans="2:65" s="1" customFormat="1" ht="16.5" customHeight="1">
      <c r="B191" s="34"/>
      <c r="C191" s="185" t="s">
        <v>373</v>
      </c>
      <c r="D191" s="185" t="s">
        <v>141</v>
      </c>
      <c r="E191" s="186" t="s">
        <v>374</v>
      </c>
      <c r="F191" s="187" t="s">
        <v>375</v>
      </c>
      <c r="G191" s="188" t="s">
        <v>144</v>
      </c>
      <c r="H191" s="189">
        <v>204</v>
      </c>
      <c r="I191" s="190"/>
      <c r="J191" s="191">
        <f>ROUND(I191*H191,2)</f>
        <v>0</v>
      </c>
      <c r="K191" s="187" t="s">
        <v>145</v>
      </c>
      <c r="L191" s="38"/>
      <c r="M191" s="192" t="s">
        <v>19</v>
      </c>
      <c r="N191" s="193" t="s">
        <v>45</v>
      </c>
      <c r="O191" s="63"/>
      <c r="P191" s="194">
        <f>O191*H191</f>
        <v>0</v>
      </c>
      <c r="Q191" s="194">
        <v>0</v>
      </c>
      <c r="R191" s="194">
        <f>Q191*H191</f>
        <v>0</v>
      </c>
      <c r="S191" s="194">
        <v>2.9999999999999997E-4</v>
      </c>
      <c r="T191" s="195">
        <f>S191*H191</f>
        <v>6.1199999999999997E-2</v>
      </c>
      <c r="AR191" s="196" t="s">
        <v>146</v>
      </c>
      <c r="AT191" s="196" t="s">
        <v>141</v>
      </c>
      <c r="AU191" s="196" t="s">
        <v>159</v>
      </c>
      <c r="AY191" s="17" t="s">
        <v>139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81</v>
      </c>
      <c r="BK191" s="197">
        <f>ROUND(I191*H191,2)</f>
        <v>0</v>
      </c>
      <c r="BL191" s="17" t="s">
        <v>146</v>
      </c>
      <c r="BM191" s="196" t="s">
        <v>376</v>
      </c>
    </row>
    <row r="192" spans="2:65" s="1" customFormat="1" ht="68.25">
      <c r="B192" s="34"/>
      <c r="C192" s="35"/>
      <c r="D192" s="198" t="s">
        <v>148</v>
      </c>
      <c r="E192" s="35"/>
      <c r="F192" s="199" t="s">
        <v>377</v>
      </c>
      <c r="G192" s="35"/>
      <c r="H192" s="35"/>
      <c r="I192" s="114"/>
      <c r="J192" s="35"/>
      <c r="K192" s="35"/>
      <c r="L192" s="38"/>
      <c r="M192" s="200"/>
      <c r="N192" s="63"/>
      <c r="O192" s="63"/>
      <c r="P192" s="63"/>
      <c r="Q192" s="63"/>
      <c r="R192" s="63"/>
      <c r="S192" s="63"/>
      <c r="T192" s="64"/>
      <c r="AT192" s="17" t="s">
        <v>148</v>
      </c>
      <c r="AU192" s="17" t="s">
        <v>159</v>
      </c>
    </row>
    <row r="193" spans="2:65" s="1" customFormat="1" ht="16.5" customHeight="1">
      <c r="B193" s="34"/>
      <c r="C193" s="185" t="s">
        <v>378</v>
      </c>
      <c r="D193" s="185" t="s">
        <v>141</v>
      </c>
      <c r="E193" s="186" t="s">
        <v>379</v>
      </c>
      <c r="F193" s="187" t="s">
        <v>380</v>
      </c>
      <c r="G193" s="188" t="s">
        <v>144</v>
      </c>
      <c r="H193" s="189">
        <v>204</v>
      </c>
      <c r="I193" s="190"/>
      <c r="J193" s="191">
        <f>ROUND(I193*H193,2)</f>
        <v>0</v>
      </c>
      <c r="K193" s="187" t="s">
        <v>145</v>
      </c>
      <c r="L193" s="38"/>
      <c r="M193" s="192" t="s">
        <v>19</v>
      </c>
      <c r="N193" s="193" t="s">
        <v>45</v>
      </c>
      <c r="O193" s="63"/>
      <c r="P193" s="194">
        <f>O193*H193</f>
        <v>0</v>
      </c>
      <c r="Q193" s="194">
        <v>0</v>
      </c>
      <c r="R193" s="194">
        <f>Q193*H193</f>
        <v>0</v>
      </c>
      <c r="S193" s="194">
        <v>2.9999999999999997E-4</v>
      </c>
      <c r="T193" s="195">
        <f>S193*H193</f>
        <v>6.1199999999999997E-2</v>
      </c>
      <c r="AR193" s="196" t="s">
        <v>146</v>
      </c>
      <c r="AT193" s="196" t="s">
        <v>141</v>
      </c>
      <c r="AU193" s="196" t="s">
        <v>159</v>
      </c>
      <c r="AY193" s="17" t="s">
        <v>139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7" t="s">
        <v>81</v>
      </c>
      <c r="BK193" s="197">
        <f>ROUND(I193*H193,2)</f>
        <v>0</v>
      </c>
      <c r="BL193" s="17" t="s">
        <v>146</v>
      </c>
      <c r="BM193" s="196" t="s">
        <v>381</v>
      </c>
    </row>
    <row r="194" spans="2:65" s="1" customFormat="1" ht="48.75">
      <c r="B194" s="34"/>
      <c r="C194" s="35"/>
      <c r="D194" s="198" t="s">
        <v>148</v>
      </c>
      <c r="E194" s="35"/>
      <c r="F194" s="199" t="s">
        <v>382</v>
      </c>
      <c r="G194" s="35"/>
      <c r="H194" s="35"/>
      <c r="I194" s="114"/>
      <c r="J194" s="35"/>
      <c r="K194" s="35"/>
      <c r="L194" s="38"/>
      <c r="M194" s="200"/>
      <c r="N194" s="63"/>
      <c r="O194" s="63"/>
      <c r="P194" s="63"/>
      <c r="Q194" s="63"/>
      <c r="R194" s="63"/>
      <c r="S194" s="63"/>
      <c r="T194" s="64"/>
      <c r="AT194" s="17" t="s">
        <v>148</v>
      </c>
      <c r="AU194" s="17" t="s">
        <v>159</v>
      </c>
    </row>
    <row r="195" spans="2:65" s="11" customFormat="1" ht="22.9" customHeight="1">
      <c r="B195" s="169"/>
      <c r="C195" s="170"/>
      <c r="D195" s="171" t="s">
        <v>73</v>
      </c>
      <c r="E195" s="183" t="s">
        <v>383</v>
      </c>
      <c r="F195" s="183" t="s">
        <v>384</v>
      </c>
      <c r="G195" s="170"/>
      <c r="H195" s="170"/>
      <c r="I195" s="173"/>
      <c r="J195" s="184">
        <f>BK195</f>
        <v>0</v>
      </c>
      <c r="K195" s="170"/>
      <c r="L195" s="175"/>
      <c r="M195" s="176"/>
      <c r="N195" s="177"/>
      <c r="O195" s="177"/>
      <c r="P195" s="178">
        <f>SUM(P196:P202)</f>
        <v>0</v>
      </c>
      <c r="Q195" s="177"/>
      <c r="R195" s="178">
        <f>SUM(R196:R202)</f>
        <v>0</v>
      </c>
      <c r="S195" s="177"/>
      <c r="T195" s="179">
        <f>SUM(T196:T202)</f>
        <v>0</v>
      </c>
      <c r="AR195" s="180" t="s">
        <v>81</v>
      </c>
      <c r="AT195" s="181" t="s">
        <v>73</v>
      </c>
      <c r="AU195" s="181" t="s">
        <v>81</v>
      </c>
      <c r="AY195" s="180" t="s">
        <v>139</v>
      </c>
      <c r="BK195" s="182">
        <f>SUM(BK196:BK202)</f>
        <v>0</v>
      </c>
    </row>
    <row r="196" spans="2:65" s="1" customFormat="1" ht="16.5" customHeight="1">
      <c r="B196" s="34"/>
      <c r="C196" s="185" t="s">
        <v>385</v>
      </c>
      <c r="D196" s="185" t="s">
        <v>141</v>
      </c>
      <c r="E196" s="186" t="s">
        <v>386</v>
      </c>
      <c r="F196" s="187" t="s">
        <v>387</v>
      </c>
      <c r="G196" s="188" t="s">
        <v>163</v>
      </c>
      <c r="H196" s="189">
        <v>0.14599999999999999</v>
      </c>
      <c r="I196" s="190"/>
      <c r="J196" s="191">
        <f>ROUND(I196*H196,2)</f>
        <v>0</v>
      </c>
      <c r="K196" s="187" t="s">
        <v>19</v>
      </c>
      <c r="L196" s="38"/>
      <c r="M196" s="192" t="s">
        <v>19</v>
      </c>
      <c r="N196" s="193" t="s">
        <v>45</v>
      </c>
      <c r="O196" s="63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AR196" s="196" t="s">
        <v>146</v>
      </c>
      <c r="AT196" s="196" t="s">
        <v>141</v>
      </c>
      <c r="AU196" s="196" t="s">
        <v>83</v>
      </c>
      <c r="AY196" s="17" t="s">
        <v>139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81</v>
      </c>
      <c r="BK196" s="197">
        <f>ROUND(I196*H196,2)</f>
        <v>0</v>
      </c>
      <c r="BL196" s="17" t="s">
        <v>146</v>
      </c>
      <c r="BM196" s="196" t="s">
        <v>388</v>
      </c>
    </row>
    <row r="197" spans="2:65" s="1" customFormat="1" ht="58.5">
      <c r="B197" s="34"/>
      <c r="C197" s="35"/>
      <c r="D197" s="198" t="s">
        <v>148</v>
      </c>
      <c r="E197" s="35"/>
      <c r="F197" s="199" t="s">
        <v>389</v>
      </c>
      <c r="G197" s="35"/>
      <c r="H197" s="35"/>
      <c r="I197" s="114"/>
      <c r="J197" s="35"/>
      <c r="K197" s="35"/>
      <c r="L197" s="38"/>
      <c r="M197" s="200"/>
      <c r="N197" s="63"/>
      <c r="O197" s="63"/>
      <c r="P197" s="63"/>
      <c r="Q197" s="63"/>
      <c r="R197" s="63"/>
      <c r="S197" s="63"/>
      <c r="T197" s="64"/>
      <c r="AT197" s="17" t="s">
        <v>148</v>
      </c>
      <c r="AU197" s="17" t="s">
        <v>83</v>
      </c>
    </row>
    <row r="198" spans="2:65" s="1" customFormat="1" ht="19.5">
      <c r="B198" s="34"/>
      <c r="C198" s="35"/>
      <c r="D198" s="198" t="s">
        <v>172</v>
      </c>
      <c r="E198" s="35"/>
      <c r="F198" s="199" t="s">
        <v>390</v>
      </c>
      <c r="G198" s="35"/>
      <c r="H198" s="35"/>
      <c r="I198" s="114"/>
      <c r="J198" s="35"/>
      <c r="K198" s="35"/>
      <c r="L198" s="38"/>
      <c r="M198" s="200"/>
      <c r="N198" s="63"/>
      <c r="O198" s="63"/>
      <c r="P198" s="63"/>
      <c r="Q198" s="63"/>
      <c r="R198" s="63"/>
      <c r="S198" s="63"/>
      <c r="T198" s="64"/>
      <c r="AT198" s="17" t="s">
        <v>172</v>
      </c>
      <c r="AU198" s="17" t="s">
        <v>83</v>
      </c>
    </row>
    <row r="199" spans="2:65" s="1" customFormat="1" ht="16.5" customHeight="1">
      <c r="B199" s="34"/>
      <c r="C199" s="185" t="s">
        <v>391</v>
      </c>
      <c r="D199" s="185" t="s">
        <v>141</v>
      </c>
      <c r="E199" s="186" t="s">
        <v>392</v>
      </c>
      <c r="F199" s="187" t="s">
        <v>393</v>
      </c>
      <c r="G199" s="188" t="s">
        <v>163</v>
      </c>
      <c r="H199" s="189">
        <v>0.14599999999999999</v>
      </c>
      <c r="I199" s="190"/>
      <c r="J199" s="191">
        <f>ROUND(I199*H199,2)</f>
        <v>0</v>
      </c>
      <c r="K199" s="187" t="s">
        <v>19</v>
      </c>
      <c r="L199" s="38"/>
      <c r="M199" s="192" t="s">
        <v>19</v>
      </c>
      <c r="N199" s="193" t="s">
        <v>45</v>
      </c>
      <c r="O199" s="63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AR199" s="196" t="s">
        <v>146</v>
      </c>
      <c r="AT199" s="196" t="s">
        <v>141</v>
      </c>
      <c r="AU199" s="196" t="s">
        <v>83</v>
      </c>
      <c r="AY199" s="17" t="s">
        <v>139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81</v>
      </c>
      <c r="BK199" s="197">
        <f>ROUND(I199*H199,2)</f>
        <v>0</v>
      </c>
      <c r="BL199" s="17" t="s">
        <v>146</v>
      </c>
      <c r="BM199" s="196" t="s">
        <v>394</v>
      </c>
    </row>
    <row r="200" spans="2:65" s="1" customFormat="1" ht="58.5">
      <c r="B200" s="34"/>
      <c r="C200" s="35"/>
      <c r="D200" s="198" t="s">
        <v>148</v>
      </c>
      <c r="E200" s="35"/>
      <c r="F200" s="199" t="s">
        <v>389</v>
      </c>
      <c r="G200" s="35"/>
      <c r="H200" s="35"/>
      <c r="I200" s="114"/>
      <c r="J200" s="35"/>
      <c r="K200" s="35"/>
      <c r="L200" s="38"/>
      <c r="M200" s="200"/>
      <c r="N200" s="63"/>
      <c r="O200" s="63"/>
      <c r="P200" s="63"/>
      <c r="Q200" s="63"/>
      <c r="R200" s="63"/>
      <c r="S200" s="63"/>
      <c r="T200" s="64"/>
      <c r="AT200" s="17" t="s">
        <v>148</v>
      </c>
      <c r="AU200" s="17" t="s">
        <v>83</v>
      </c>
    </row>
    <row r="201" spans="2:65" s="1" customFormat="1" ht="16.5" customHeight="1">
      <c r="B201" s="34"/>
      <c r="C201" s="185" t="s">
        <v>395</v>
      </c>
      <c r="D201" s="185" t="s">
        <v>141</v>
      </c>
      <c r="E201" s="186" t="s">
        <v>396</v>
      </c>
      <c r="F201" s="187" t="s">
        <v>397</v>
      </c>
      <c r="G201" s="188" t="s">
        <v>163</v>
      </c>
      <c r="H201" s="189">
        <v>0.14599999999999999</v>
      </c>
      <c r="I201" s="190"/>
      <c r="J201" s="191">
        <f>ROUND(I201*H201,2)</f>
        <v>0</v>
      </c>
      <c r="K201" s="187" t="s">
        <v>19</v>
      </c>
      <c r="L201" s="38"/>
      <c r="M201" s="192" t="s">
        <v>19</v>
      </c>
      <c r="N201" s="193" t="s">
        <v>45</v>
      </c>
      <c r="O201" s="63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AR201" s="196" t="s">
        <v>146</v>
      </c>
      <c r="AT201" s="196" t="s">
        <v>141</v>
      </c>
      <c r="AU201" s="196" t="s">
        <v>83</v>
      </c>
      <c r="AY201" s="17" t="s">
        <v>139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7" t="s">
        <v>81</v>
      </c>
      <c r="BK201" s="197">
        <f>ROUND(I201*H201,2)</f>
        <v>0</v>
      </c>
      <c r="BL201" s="17" t="s">
        <v>146</v>
      </c>
      <c r="BM201" s="196" t="s">
        <v>398</v>
      </c>
    </row>
    <row r="202" spans="2:65" s="1" customFormat="1" ht="58.5">
      <c r="B202" s="34"/>
      <c r="C202" s="35"/>
      <c r="D202" s="198" t="s">
        <v>148</v>
      </c>
      <c r="E202" s="35"/>
      <c r="F202" s="199" t="s">
        <v>399</v>
      </c>
      <c r="G202" s="35"/>
      <c r="H202" s="35"/>
      <c r="I202" s="114"/>
      <c r="J202" s="35"/>
      <c r="K202" s="35"/>
      <c r="L202" s="38"/>
      <c r="M202" s="200"/>
      <c r="N202" s="63"/>
      <c r="O202" s="63"/>
      <c r="P202" s="63"/>
      <c r="Q202" s="63"/>
      <c r="R202" s="63"/>
      <c r="S202" s="63"/>
      <c r="T202" s="64"/>
      <c r="AT202" s="17" t="s">
        <v>148</v>
      </c>
      <c r="AU202" s="17" t="s">
        <v>83</v>
      </c>
    </row>
    <row r="203" spans="2:65" s="11" customFormat="1" ht="22.9" customHeight="1">
      <c r="B203" s="169"/>
      <c r="C203" s="170"/>
      <c r="D203" s="171" t="s">
        <v>73</v>
      </c>
      <c r="E203" s="183" t="s">
        <v>400</v>
      </c>
      <c r="F203" s="183" t="s">
        <v>401</v>
      </c>
      <c r="G203" s="170"/>
      <c r="H203" s="170"/>
      <c r="I203" s="173"/>
      <c r="J203" s="184">
        <f>BK203</f>
        <v>0</v>
      </c>
      <c r="K203" s="170"/>
      <c r="L203" s="175"/>
      <c r="M203" s="176"/>
      <c r="N203" s="177"/>
      <c r="O203" s="177"/>
      <c r="P203" s="178">
        <f>SUM(P204:P205)</f>
        <v>0</v>
      </c>
      <c r="Q203" s="177"/>
      <c r="R203" s="178">
        <f>SUM(R204:R205)</f>
        <v>0</v>
      </c>
      <c r="S203" s="177"/>
      <c r="T203" s="179">
        <f>SUM(T204:T205)</f>
        <v>0</v>
      </c>
      <c r="AR203" s="180" t="s">
        <v>81</v>
      </c>
      <c r="AT203" s="181" t="s">
        <v>73</v>
      </c>
      <c r="AU203" s="181" t="s">
        <v>81</v>
      </c>
      <c r="AY203" s="180" t="s">
        <v>139</v>
      </c>
      <c r="BK203" s="182">
        <f>SUM(BK204:BK205)</f>
        <v>0</v>
      </c>
    </row>
    <row r="204" spans="2:65" s="1" customFormat="1" ht="24" customHeight="1">
      <c r="B204" s="34"/>
      <c r="C204" s="185" t="s">
        <v>402</v>
      </c>
      <c r="D204" s="185" t="s">
        <v>141</v>
      </c>
      <c r="E204" s="186" t="s">
        <v>403</v>
      </c>
      <c r="F204" s="187" t="s">
        <v>404</v>
      </c>
      <c r="G204" s="188" t="s">
        <v>163</v>
      </c>
      <c r="H204" s="189">
        <v>4.2830000000000004</v>
      </c>
      <c r="I204" s="190"/>
      <c r="J204" s="191">
        <f>ROUND(I204*H204,2)</f>
        <v>0</v>
      </c>
      <c r="K204" s="187" t="s">
        <v>145</v>
      </c>
      <c r="L204" s="38"/>
      <c r="M204" s="192" t="s">
        <v>19</v>
      </c>
      <c r="N204" s="193" t="s">
        <v>45</v>
      </c>
      <c r="O204" s="63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AR204" s="196" t="s">
        <v>146</v>
      </c>
      <c r="AT204" s="196" t="s">
        <v>141</v>
      </c>
      <c r="AU204" s="196" t="s">
        <v>83</v>
      </c>
      <c r="AY204" s="17" t="s">
        <v>139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7" t="s">
        <v>81</v>
      </c>
      <c r="BK204" s="197">
        <f>ROUND(I204*H204,2)</f>
        <v>0</v>
      </c>
      <c r="BL204" s="17" t="s">
        <v>146</v>
      </c>
      <c r="BM204" s="196" t="s">
        <v>405</v>
      </c>
    </row>
    <row r="205" spans="2:65" s="1" customFormat="1" ht="24" customHeight="1">
      <c r="B205" s="34"/>
      <c r="C205" s="185" t="s">
        <v>406</v>
      </c>
      <c r="D205" s="185" t="s">
        <v>141</v>
      </c>
      <c r="E205" s="186" t="s">
        <v>407</v>
      </c>
      <c r="F205" s="187" t="s">
        <v>408</v>
      </c>
      <c r="G205" s="188" t="s">
        <v>163</v>
      </c>
      <c r="H205" s="189">
        <v>4.2830000000000004</v>
      </c>
      <c r="I205" s="190"/>
      <c r="J205" s="191">
        <f>ROUND(I205*H205,2)</f>
        <v>0</v>
      </c>
      <c r="K205" s="187" t="s">
        <v>145</v>
      </c>
      <c r="L205" s="38"/>
      <c r="M205" s="192" t="s">
        <v>19</v>
      </c>
      <c r="N205" s="193" t="s">
        <v>45</v>
      </c>
      <c r="O205" s="63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AR205" s="196" t="s">
        <v>146</v>
      </c>
      <c r="AT205" s="196" t="s">
        <v>141</v>
      </c>
      <c r="AU205" s="196" t="s">
        <v>83</v>
      </c>
      <c r="AY205" s="17" t="s">
        <v>139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81</v>
      </c>
      <c r="BK205" s="197">
        <f>ROUND(I205*H205,2)</f>
        <v>0</v>
      </c>
      <c r="BL205" s="17" t="s">
        <v>146</v>
      </c>
      <c r="BM205" s="196" t="s">
        <v>409</v>
      </c>
    </row>
    <row r="206" spans="2:65" s="11" customFormat="1" ht="25.9" customHeight="1">
      <c r="B206" s="169"/>
      <c r="C206" s="170"/>
      <c r="D206" s="171" t="s">
        <v>73</v>
      </c>
      <c r="E206" s="172" t="s">
        <v>410</v>
      </c>
      <c r="F206" s="172" t="s">
        <v>411</v>
      </c>
      <c r="G206" s="170"/>
      <c r="H206" s="170"/>
      <c r="I206" s="173"/>
      <c r="J206" s="174">
        <f>BK206</f>
        <v>0</v>
      </c>
      <c r="K206" s="170"/>
      <c r="L206" s="175"/>
      <c r="M206" s="176"/>
      <c r="N206" s="177"/>
      <c r="O206" s="177"/>
      <c r="P206" s="178">
        <f>P207+P210</f>
        <v>0</v>
      </c>
      <c r="Q206" s="177"/>
      <c r="R206" s="178">
        <f>R207+R210</f>
        <v>0</v>
      </c>
      <c r="S206" s="177"/>
      <c r="T206" s="179">
        <f>T207+T210</f>
        <v>0</v>
      </c>
      <c r="AR206" s="180" t="s">
        <v>177</v>
      </c>
      <c r="AT206" s="181" t="s">
        <v>73</v>
      </c>
      <c r="AU206" s="181" t="s">
        <v>74</v>
      </c>
      <c r="AY206" s="180" t="s">
        <v>139</v>
      </c>
      <c r="BK206" s="182">
        <f>BK207+BK210</f>
        <v>0</v>
      </c>
    </row>
    <row r="207" spans="2:65" s="11" customFormat="1" ht="22.9" customHeight="1">
      <c r="B207" s="169"/>
      <c r="C207" s="170"/>
      <c r="D207" s="171" t="s">
        <v>73</v>
      </c>
      <c r="E207" s="183" t="s">
        <v>412</v>
      </c>
      <c r="F207" s="183" t="s">
        <v>413</v>
      </c>
      <c r="G207" s="170"/>
      <c r="H207" s="170"/>
      <c r="I207" s="173"/>
      <c r="J207" s="184">
        <f>BK207</f>
        <v>0</v>
      </c>
      <c r="K207" s="170"/>
      <c r="L207" s="175"/>
      <c r="M207" s="176"/>
      <c r="N207" s="177"/>
      <c r="O207" s="177"/>
      <c r="P207" s="178">
        <f>SUM(P208:P209)</f>
        <v>0</v>
      </c>
      <c r="Q207" s="177"/>
      <c r="R207" s="178">
        <f>SUM(R208:R209)</f>
        <v>0</v>
      </c>
      <c r="S207" s="177"/>
      <c r="T207" s="179">
        <f>SUM(T208:T209)</f>
        <v>0</v>
      </c>
      <c r="AR207" s="180" t="s">
        <v>177</v>
      </c>
      <c r="AT207" s="181" t="s">
        <v>73</v>
      </c>
      <c r="AU207" s="181" t="s">
        <v>81</v>
      </c>
      <c r="AY207" s="180" t="s">
        <v>139</v>
      </c>
      <c r="BK207" s="182">
        <f>SUM(BK208:BK209)</f>
        <v>0</v>
      </c>
    </row>
    <row r="208" spans="2:65" s="1" customFormat="1" ht="16.5" customHeight="1">
      <c r="B208" s="34"/>
      <c r="C208" s="185" t="s">
        <v>414</v>
      </c>
      <c r="D208" s="185" t="s">
        <v>141</v>
      </c>
      <c r="E208" s="186" t="s">
        <v>415</v>
      </c>
      <c r="F208" s="187" t="s">
        <v>416</v>
      </c>
      <c r="G208" s="188" t="s">
        <v>417</v>
      </c>
      <c r="H208" s="189">
        <v>1</v>
      </c>
      <c r="I208" s="190"/>
      <c r="J208" s="191">
        <f>ROUND(I208*H208,2)</f>
        <v>0</v>
      </c>
      <c r="K208" s="187" t="s">
        <v>145</v>
      </c>
      <c r="L208" s="38"/>
      <c r="M208" s="192" t="s">
        <v>19</v>
      </c>
      <c r="N208" s="193" t="s">
        <v>45</v>
      </c>
      <c r="O208" s="63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AR208" s="196" t="s">
        <v>418</v>
      </c>
      <c r="AT208" s="196" t="s">
        <v>141</v>
      </c>
      <c r="AU208" s="196" t="s">
        <v>83</v>
      </c>
      <c r="AY208" s="17" t="s">
        <v>139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81</v>
      </c>
      <c r="BK208" s="197">
        <f>ROUND(I208*H208,2)</f>
        <v>0</v>
      </c>
      <c r="BL208" s="17" t="s">
        <v>418</v>
      </c>
      <c r="BM208" s="196" t="s">
        <v>419</v>
      </c>
    </row>
    <row r="209" spans="2:65" s="1" customFormat="1" ht="19.5">
      <c r="B209" s="34"/>
      <c r="C209" s="35"/>
      <c r="D209" s="198" t="s">
        <v>172</v>
      </c>
      <c r="E209" s="35"/>
      <c r="F209" s="199" t="s">
        <v>420</v>
      </c>
      <c r="G209" s="35"/>
      <c r="H209" s="35"/>
      <c r="I209" s="114"/>
      <c r="J209" s="35"/>
      <c r="K209" s="35"/>
      <c r="L209" s="38"/>
      <c r="M209" s="200"/>
      <c r="N209" s="63"/>
      <c r="O209" s="63"/>
      <c r="P209" s="63"/>
      <c r="Q209" s="63"/>
      <c r="R209" s="63"/>
      <c r="S209" s="63"/>
      <c r="T209" s="64"/>
      <c r="AT209" s="17" t="s">
        <v>172</v>
      </c>
      <c r="AU209" s="17" t="s">
        <v>83</v>
      </c>
    </row>
    <row r="210" spans="2:65" s="11" customFormat="1" ht="22.9" customHeight="1">
      <c r="B210" s="169"/>
      <c r="C210" s="170"/>
      <c r="D210" s="171" t="s">
        <v>73</v>
      </c>
      <c r="E210" s="183" t="s">
        <v>421</v>
      </c>
      <c r="F210" s="183" t="s">
        <v>422</v>
      </c>
      <c r="G210" s="170"/>
      <c r="H210" s="170"/>
      <c r="I210" s="173"/>
      <c r="J210" s="184">
        <f>BK210</f>
        <v>0</v>
      </c>
      <c r="K210" s="170"/>
      <c r="L210" s="175"/>
      <c r="M210" s="176"/>
      <c r="N210" s="177"/>
      <c r="O210" s="177"/>
      <c r="P210" s="178">
        <f>SUM(P211:P215)</f>
        <v>0</v>
      </c>
      <c r="Q210" s="177"/>
      <c r="R210" s="178">
        <f>SUM(R211:R215)</f>
        <v>0</v>
      </c>
      <c r="S210" s="177"/>
      <c r="T210" s="179">
        <f>SUM(T211:T215)</f>
        <v>0</v>
      </c>
      <c r="AR210" s="180" t="s">
        <v>177</v>
      </c>
      <c r="AT210" s="181" t="s">
        <v>73</v>
      </c>
      <c r="AU210" s="181" t="s">
        <v>81</v>
      </c>
      <c r="AY210" s="180" t="s">
        <v>139</v>
      </c>
      <c r="BK210" s="182">
        <f>SUM(BK211:BK215)</f>
        <v>0</v>
      </c>
    </row>
    <row r="211" spans="2:65" s="1" customFormat="1" ht="16.5" customHeight="1">
      <c r="B211" s="34"/>
      <c r="C211" s="185" t="s">
        <v>423</v>
      </c>
      <c r="D211" s="185" t="s">
        <v>141</v>
      </c>
      <c r="E211" s="186" t="s">
        <v>424</v>
      </c>
      <c r="F211" s="187" t="s">
        <v>425</v>
      </c>
      <c r="G211" s="188" t="s">
        <v>417</v>
      </c>
      <c r="H211" s="189">
        <v>4.4290000000000003</v>
      </c>
      <c r="I211" s="190"/>
      <c r="J211" s="191">
        <f>ROUND(I211*H211,2)</f>
        <v>0</v>
      </c>
      <c r="K211" s="187" t="s">
        <v>145</v>
      </c>
      <c r="L211" s="38"/>
      <c r="M211" s="192" t="s">
        <v>19</v>
      </c>
      <c r="N211" s="193" t="s">
        <v>45</v>
      </c>
      <c r="O211" s="63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AR211" s="196" t="s">
        <v>418</v>
      </c>
      <c r="AT211" s="196" t="s">
        <v>141</v>
      </c>
      <c r="AU211" s="196" t="s">
        <v>83</v>
      </c>
      <c r="AY211" s="17" t="s">
        <v>139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81</v>
      </c>
      <c r="BK211" s="197">
        <f>ROUND(I211*H211,2)</f>
        <v>0</v>
      </c>
      <c r="BL211" s="17" t="s">
        <v>418</v>
      </c>
      <c r="BM211" s="196" t="s">
        <v>426</v>
      </c>
    </row>
    <row r="212" spans="2:65" s="1" customFormat="1" ht="29.25">
      <c r="B212" s="34"/>
      <c r="C212" s="35"/>
      <c r="D212" s="198" t="s">
        <v>172</v>
      </c>
      <c r="E212" s="35"/>
      <c r="F212" s="199" t="s">
        <v>427</v>
      </c>
      <c r="G212" s="35"/>
      <c r="H212" s="35"/>
      <c r="I212" s="114"/>
      <c r="J212" s="35"/>
      <c r="K212" s="35"/>
      <c r="L212" s="38"/>
      <c r="M212" s="200"/>
      <c r="N212" s="63"/>
      <c r="O212" s="63"/>
      <c r="P212" s="63"/>
      <c r="Q212" s="63"/>
      <c r="R212" s="63"/>
      <c r="S212" s="63"/>
      <c r="T212" s="64"/>
      <c r="AT212" s="17" t="s">
        <v>172</v>
      </c>
      <c r="AU212" s="17" t="s">
        <v>83</v>
      </c>
    </row>
    <row r="213" spans="2:65" s="12" customFormat="1" ht="11.25">
      <c r="B213" s="201"/>
      <c r="C213" s="202"/>
      <c r="D213" s="198" t="s">
        <v>155</v>
      </c>
      <c r="E213" s="203" t="s">
        <v>19</v>
      </c>
      <c r="F213" s="204" t="s">
        <v>428</v>
      </c>
      <c r="G213" s="202"/>
      <c r="H213" s="203" t="s">
        <v>19</v>
      </c>
      <c r="I213" s="205"/>
      <c r="J213" s="202"/>
      <c r="K213" s="202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155</v>
      </c>
      <c r="AU213" s="210" t="s">
        <v>83</v>
      </c>
      <c r="AV213" s="12" t="s">
        <v>81</v>
      </c>
      <c r="AW213" s="12" t="s">
        <v>34</v>
      </c>
      <c r="AX213" s="12" t="s">
        <v>74</v>
      </c>
      <c r="AY213" s="210" t="s">
        <v>139</v>
      </c>
    </row>
    <row r="214" spans="2:65" s="13" customFormat="1" ht="11.25">
      <c r="B214" s="211"/>
      <c r="C214" s="212"/>
      <c r="D214" s="198" t="s">
        <v>155</v>
      </c>
      <c r="E214" s="213" t="s">
        <v>19</v>
      </c>
      <c r="F214" s="214" t="s">
        <v>429</v>
      </c>
      <c r="G214" s="212"/>
      <c r="H214" s="215">
        <v>4.4290000000000003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155</v>
      </c>
      <c r="AU214" s="221" t="s">
        <v>83</v>
      </c>
      <c r="AV214" s="13" t="s">
        <v>83</v>
      </c>
      <c r="AW214" s="13" t="s">
        <v>34</v>
      </c>
      <c r="AX214" s="13" t="s">
        <v>74</v>
      </c>
      <c r="AY214" s="221" t="s">
        <v>139</v>
      </c>
    </row>
    <row r="215" spans="2:65" s="14" customFormat="1" ht="11.25">
      <c r="B215" s="222"/>
      <c r="C215" s="223"/>
      <c r="D215" s="198" t="s">
        <v>155</v>
      </c>
      <c r="E215" s="224" t="s">
        <v>19</v>
      </c>
      <c r="F215" s="225" t="s">
        <v>158</v>
      </c>
      <c r="G215" s="223"/>
      <c r="H215" s="226">
        <v>4.4290000000000003</v>
      </c>
      <c r="I215" s="227"/>
      <c r="J215" s="223"/>
      <c r="K215" s="223"/>
      <c r="L215" s="228"/>
      <c r="M215" s="243"/>
      <c r="N215" s="244"/>
      <c r="O215" s="244"/>
      <c r="P215" s="244"/>
      <c r="Q215" s="244"/>
      <c r="R215" s="244"/>
      <c r="S215" s="244"/>
      <c r="T215" s="245"/>
      <c r="AT215" s="232" t="s">
        <v>155</v>
      </c>
      <c r="AU215" s="232" t="s">
        <v>83</v>
      </c>
      <c r="AV215" s="14" t="s">
        <v>146</v>
      </c>
      <c r="AW215" s="14" t="s">
        <v>34</v>
      </c>
      <c r="AX215" s="14" t="s">
        <v>81</v>
      </c>
      <c r="AY215" s="232" t="s">
        <v>139</v>
      </c>
    </row>
    <row r="216" spans="2:65" s="1" customFormat="1" ht="6.95" customHeight="1">
      <c r="B216" s="46"/>
      <c r="C216" s="47"/>
      <c r="D216" s="47"/>
      <c r="E216" s="47"/>
      <c r="F216" s="47"/>
      <c r="G216" s="47"/>
      <c r="H216" s="47"/>
      <c r="I216" s="137"/>
      <c r="J216" s="47"/>
      <c r="K216" s="47"/>
      <c r="L216" s="38"/>
    </row>
  </sheetData>
  <sheetProtection algorithmName="SHA-512" hashValue="Ry023LA2eIeTCHpOiKEeGeVpFUyJwitPleloB/noyr6qiuH748HvYaA1NXzMza9wqXqt1kpr1KbG0FnGuYe5iQ==" saltValue="lljy+D0OaQyBsU5LrJBYfxTasnnVBHPruVlxaFLV+4SJj1j+V3qPrcbz6sNKOdKT7svGeoFkge2nh1+dUrvVAQ==" spinCount="100000" sheet="1" objects="1" scenarios="1" formatColumns="0" formatRows="0" autoFilter="0"/>
  <autoFilter ref="C98:K215" xr:uid="{00000000-0009-0000-0000-000001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Header>&amp;RPokud je uveden referenční výrobek, může být nahrazen rovnocenným řešením dle ust. § 89 odst. 6 zákona č. 134/2016 Sb.</oddHead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8"/>
  <sheetViews>
    <sheetView showGridLines="0" zoomScaleNormal="100" workbookViewId="0">
      <selection activeCell="AN4" sqref="AN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91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83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1" t="str">
        <f>'Rekapitulace stavby'!K6</f>
        <v>SO 220 Sadové úpravy</v>
      </c>
      <c r="F7" s="372"/>
      <c r="G7" s="372"/>
      <c r="H7" s="372"/>
      <c r="L7" s="20"/>
    </row>
    <row r="8" spans="2:46" ht="12" customHeight="1">
      <c r="B8" s="20"/>
      <c r="D8" s="113" t="s">
        <v>102</v>
      </c>
      <c r="L8" s="20"/>
    </row>
    <row r="9" spans="2:46" s="1" customFormat="1" ht="16.5" customHeight="1">
      <c r="B9" s="38"/>
      <c r="E9" s="371" t="s">
        <v>103</v>
      </c>
      <c r="F9" s="373"/>
      <c r="G9" s="373"/>
      <c r="H9" s="373"/>
      <c r="I9" s="114"/>
      <c r="L9" s="38"/>
    </row>
    <row r="10" spans="2:46" s="1" customFormat="1" ht="12" customHeight="1">
      <c r="B10" s="38"/>
      <c r="D10" s="113" t="s">
        <v>104</v>
      </c>
      <c r="I10" s="114"/>
      <c r="L10" s="38"/>
    </row>
    <row r="11" spans="2:46" s="1" customFormat="1" ht="36.950000000000003" customHeight="1">
      <c r="B11" s="38"/>
      <c r="E11" s="374" t="s">
        <v>430</v>
      </c>
      <c r="F11" s="373"/>
      <c r="G11" s="373"/>
      <c r="H11" s="373"/>
      <c r="I11" s="114"/>
      <c r="L11" s="38"/>
    </row>
    <row r="12" spans="2:46" s="1" customFormat="1" ht="11.25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22</v>
      </c>
      <c r="I14" s="115" t="s">
        <v>23</v>
      </c>
      <c r="J14" s="116" t="str">
        <f>'Rekapitulace stavby'!AN8</f>
        <v>13. 4. 2020</v>
      </c>
      <c r="L14" s="38"/>
    </row>
    <row r="15" spans="2:46" s="1" customFormat="1" ht="10.9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5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5" t="str">
        <f>'Rekapitulace stavby'!E14</f>
        <v>Vyplň údaj</v>
      </c>
      <c r="F20" s="376"/>
      <c r="G20" s="376"/>
      <c r="H20" s="376"/>
      <c r="I20" s="115" t="s">
        <v>28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33</v>
      </c>
      <c r="I23" s="115" t="s">
        <v>28</v>
      </c>
      <c r="J23" s="102" t="s">
        <v>19</v>
      </c>
      <c r="L23" s="38"/>
    </row>
    <row r="24" spans="2:12" s="1" customFormat="1" ht="6.95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36</v>
      </c>
      <c r="L25" s="38"/>
    </row>
    <row r="26" spans="2:12" s="1" customFormat="1" ht="18" customHeight="1">
      <c r="B26" s="38"/>
      <c r="E26" s="102" t="s">
        <v>37</v>
      </c>
      <c r="I26" s="115" t="s">
        <v>28</v>
      </c>
      <c r="J26" s="102" t="s">
        <v>19</v>
      </c>
      <c r="L26" s="38"/>
    </row>
    <row r="27" spans="2:12" s="1" customFormat="1" ht="6.95" customHeight="1">
      <c r="B27" s="38"/>
      <c r="I27" s="114"/>
      <c r="L27" s="38"/>
    </row>
    <row r="28" spans="2:12" s="1" customFormat="1" ht="12" customHeight="1">
      <c r="B28" s="38"/>
      <c r="D28" s="113" t="s">
        <v>38</v>
      </c>
      <c r="I28" s="114"/>
      <c r="L28" s="38"/>
    </row>
    <row r="29" spans="2:12" s="7" customFormat="1" ht="51" customHeight="1">
      <c r="B29" s="117"/>
      <c r="E29" s="377" t="s">
        <v>39</v>
      </c>
      <c r="F29" s="377"/>
      <c r="G29" s="377"/>
      <c r="H29" s="377"/>
      <c r="I29" s="118"/>
      <c r="L29" s="117"/>
    </row>
    <row r="30" spans="2:12" s="1" customFormat="1" ht="6.95" customHeight="1">
      <c r="B30" s="38"/>
      <c r="I30" s="114"/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40</v>
      </c>
      <c r="I32" s="114"/>
      <c r="J32" s="121">
        <f>ROUND(J96, 2)</f>
        <v>0</v>
      </c>
      <c r="L32" s="38"/>
    </row>
    <row r="33" spans="2:12" s="1" customFormat="1" ht="6.95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5" customHeight="1">
      <c r="B34" s="38"/>
      <c r="F34" s="122" t="s">
        <v>42</v>
      </c>
      <c r="I34" s="123" t="s">
        <v>41</v>
      </c>
      <c r="J34" s="122" t="s">
        <v>43</v>
      </c>
      <c r="L34" s="38"/>
    </row>
    <row r="35" spans="2:12" s="1" customFormat="1" ht="14.45" customHeight="1">
      <c r="B35" s="38"/>
      <c r="D35" s="124" t="s">
        <v>44</v>
      </c>
      <c r="E35" s="113" t="s">
        <v>45</v>
      </c>
      <c r="F35" s="125">
        <f>ROUND((SUM(BE96:BE157)),  2)</f>
        <v>0</v>
      </c>
      <c r="I35" s="126">
        <v>0.21</v>
      </c>
      <c r="J35" s="125">
        <f>ROUND(((SUM(BE96:BE157))*I35),  2)</f>
        <v>0</v>
      </c>
      <c r="L35" s="38"/>
    </row>
    <row r="36" spans="2:12" s="1" customFormat="1" ht="14.45" customHeight="1">
      <c r="B36" s="38"/>
      <c r="E36" s="113" t="s">
        <v>46</v>
      </c>
      <c r="F36" s="125">
        <f>ROUND((SUM(BF96:BF157)),  2)</f>
        <v>0</v>
      </c>
      <c r="I36" s="126">
        <v>0.15</v>
      </c>
      <c r="J36" s="125">
        <f>ROUND(((SUM(BF96:BF157))*I36),  2)</f>
        <v>0</v>
      </c>
      <c r="L36" s="38"/>
    </row>
    <row r="37" spans="2:12" s="1" customFormat="1" ht="14.45" hidden="1" customHeight="1">
      <c r="B37" s="38"/>
      <c r="E37" s="113" t="s">
        <v>47</v>
      </c>
      <c r="F37" s="125">
        <f>ROUND((SUM(BG96:BG157)),  2)</f>
        <v>0</v>
      </c>
      <c r="I37" s="126">
        <v>0.21</v>
      </c>
      <c r="J37" s="125">
        <f>0</f>
        <v>0</v>
      </c>
      <c r="L37" s="38"/>
    </row>
    <row r="38" spans="2:12" s="1" customFormat="1" ht="14.45" hidden="1" customHeight="1">
      <c r="B38" s="38"/>
      <c r="E38" s="113" t="s">
        <v>48</v>
      </c>
      <c r="F38" s="125">
        <f>ROUND((SUM(BH96:BH157)),  2)</f>
        <v>0</v>
      </c>
      <c r="I38" s="126">
        <v>0.15</v>
      </c>
      <c r="J38" s="125">
        <f>0</f>
        <v>0</v>
      </c>
      <c r="L38" s="38"/>
    </row>
    <row r="39" spans="2:12" s="1" customFormat="1" ht="14.45" hidden="1" customHeight="1">
      <c r="B39" s="38"/>
      <c r="E39" s="113" t="s">
        <v>49</v>
      </c>
      <c r="F39" s="125">
        <f>ROUND((SUM(BI96:BI157)),  2)</f>
        <v>0</v>
      </c>
      <c r="I39" s="126">
        <v>0</v>
      </c>
      <c r="J39" s="125">
        <f>0</f>
        <v>0</v>
      </c>
      <c r="L39" s="38"/>
    </row>
    <row r="40" spans="2:12" s="1" customFormat="1" ht="6.95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50</v>
      </c>
      <c r="E41" s="129"/>
      <c r="F41" s="129"/>
      <c r="G41" s="130" t="s">
        <v>51</v>
      </c>
      <c r="H41" s="131" t="s">
        <v>52</v>
      </c>
      <c r="I41" s="132"/>
      <c r="J41" s="133">
        <f>SUM(J32:J39)</f>
        <v>0</v>
      </c>
      <c r="K41" s="134"/>
      <c r="L41" s="38"/>
    </row>
    <row r="42" spans="2:12" s="1" customFormat="1" ht="14.45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5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8" t="str">
        <f>E7</f>
        <v>SO 220 Sadové úpravy</v>
      </c>
      <c r="F50" s="379"/>
      <c r="G50" s="379"/>
      <c r="H50" s="379"/>
      <c r="I50" s="114"/>
      <c r="J50" s="35"/>
      <c r="K50" s="35"/>
      <c r="L50" s="38"/>
    </row>
    <row r="51" spans="2:47" ht="12" customHeight="1">
      <c r="B51" s="21"/>
      <c r="C51" s="29" t="s">
        <v>102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8" t="s">
        <v>103</v>
      </c>
      <c r="F52" s="380"/>
      <c r="G52" s="380"/>
      <c r="H52" s="380"/>
      <c r="I52" s="114"/>
      <c r="J52" s="35"/>
      <c r="K52" s="35"/>
      <c r="L52" s="38"/>
    </row>
    <row r="53" spans="2:47" s="1" customFormat="1" ht="12" customHeight="1">
      <c r="B53" s="34"/>
      <c r="C53" s="29" t="s">
        <v>104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7" t="str">
        <f>E11</f>
        <v>02 - Založení extenzivní střešní zahrady - atrium</v>
      </c>
      <c r="F54" s="380"/>
      <c r="G54" s="380"/>
      <c r="H54" s="380"/>
      <c r="I54" s="114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Moravská Ostrava</v>
      </c>
      <c r="G56" s="35"/>
      <c r="H56" s="35"/>
      <c r="I56" s="115" t="s">
        <v>23</v>
      </c>
      <c r="J56" s="58" t="str">
        <f>IF(J14="","",J14)</f>
        <v>13. 4. 2020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2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2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107</v>
      </c>
      <c r="D61" s="142"/>
      <c r="E61" s="142"/>
      <c r="F61" s="142"/>
      <c r="G61" s="142"/>
      <c r="H61" s="142"/>
      <c r="I61" s="143"/>
      <c r="J61" s="144" t="s">
        <v>108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9" customHeight="1">
      <c r="B63" s="34"/>
      <c r="C63" s="145" t="s">
        <v>72</v>
      </c>
      <c r="D63" s="35"/>
      <c r="E63" s="35"/>
      <c r="F63" s="35"/>
      <c r="G63" s="35"/>
      <c r="H63" s="35"/>
      <c r="I63" s="114"/>
      <c r="J63" s="76">
        <f>J96</f>
        <v>0</v>
      </c>
      <c r="K63" s="35"/>
      <c r="L63" s="38"/>
      <c r="AU63" s="17" t="s">
        <v>109</v>
      </c>
    </row>
    <row r="64" spans="2:47" s="8" customFormat="1" ht="24.95" customHeight="1">
      <c r="B64" s="146"/>
      <c r="C64" s="147"/>
      <c r="D64" s="148" t="s">
        <v>110</v>
      </c>
      <c r="E64" s="149"/>
      <c r="F64" s="149"/>
      <c r="G64" s="149"/>
      <c r="H64" s="149"/>
      <c r="I64" s="150"/>
      <c r="J64" s="151">
        <f>J97</f>
        <v>0</v>
      </c>
      <c r="K64" s="147"/>
      <c r="L64" s="152"/>
    </row>
    <row r="65" spans="2:12" s="9" customFormat="1" ht="19.899999999999999" customHeight="1">
      <c r="B65" s="153"/>
      <c r="C65" s="96"/>
      <c r="D65" s="154" t="s">
        <v>111</v>
      </c>
      <c r="E65" s="155"/>
      <c r="F65" s="155"/>
      <c r="G65" s="155"/>
      <c r="H65" s="155"/>
      <c r="I65" s="156"/>
      <c r="J65" s="157">
        <f>J98</f>
        <v>0</v>
      </c>
      <c r="K65" s="96"/>
      <c r="L65" s="158"/>
    </row>
    <row r="66" spans="2:12" s="9" customFormat="1" ht="19.899999999999999" customHeight="1">
      <c r="B66" s="153"/>
      <c r="C66" s="96"/>
      <c r="D66" s="154" t="s">
        <v>113</v>
      </c>
      <c r="E66" s="155"/>
      <c r="F66" s="155"/>
      <c r="G66" s="155"/>
      <c r="H66" s="155"/>
      <c r="I66" s="156"/>
      <c r="J66" s="157">
        <f>J104</f>
        <v>0</v>
      </c>
      <c r="K66" s="96"/>
      <c r="L66" s="158"/>
    </row>
    <row r="67" spans="2:12" s="9" customFormat="1" ht="14.85" customHeight="1">
      <c r="B67" s="153"/>
      <c r="C67" s="96"/>
      <c r="D67" s="154" t="s">
        <v>115</v>
      </c>
      <c r="E67" s="155"/>
      <c r="F67" s="155"/>
      <c r="G67" s="155"/>
      <c r="H67" s="155"/>
      <c r="I67" s="156"/>
      <c r="J67" s="157">
        <f>J105</f>
        <v>0</v>
      </c>
      <c r="K67" s="96"/>
      <c r="L67" s="158"/>
    </row>
    <row r="68" spans="2:12" s="9" customFormat="1" ht="14.85" customHeight="1">
      <c r="B68" s="153"/>
      <c r="C68" s="96"/>
      <c r="D68" s="154" t="s">
        <v>117</v>
      </c>
      <c r="E68" s="155"/>
      <c r="F68" s="155"/>
      <c r="G68" s="155"/>
      <c r="H68" s="155"/>
      <c r="I68" s="156"/>
      <c r="J68" s="157">
        <f>J117</f>
        <v>0</v>
      </c>
      <c r="K68" s="96"/>
      <c r="L68" s="158"/>
    </row>
    <row r="69" spans="2:12" s="9" customFormat="1" ht="14.85" customHeight="1">
      <c r="B69" s="153"/>
      <c r="C69" s="96"/>
      <c r="D69" s="154" t="s">
        <v>118</v>
      </c>
      <c r="E69" s="155"/>
      <c r="F69" s="155"/>
      <c r="G69" s="155"/>
      <c r="H69" s="155"/>
      <c r="I69" s="156"/>
      <c r="J69" s="157">
        <f>J126</f>
        <v>0</v>
      </c>
      <c r="K69" s="96"/>
      <c r="L69" s="158"/>
    </row>
    <row r="70" spans="2:12" s="9" customFormat="1" ht="19.899999999999999" customHeight="1">
      <c r="B70" s="153"/>
      <c r="C70" s="96"/>
      <c r="D70" s="154" t="s">
        <v>119</v>
      </c>
      <c r="E70" s="155"/>
      <c r="F70" s="155"/>
      <c r="G70" s="155"/>
      <c r="H70" s="155"/>
      <c r="I70" s="156"/>
      <c r="J70" s="157">
        <f>J136</f>
        <v>0</v>
      </c>
      <c r="K70" s="96"/>
      <c r="L70" s="158"/>
    </row>
    <row r="71" spans="2:12" s="9" customFormat="1" ht="19.899999999999999" customHeight="1">
      <c r="B71" s="153"/>
      <c r="C71" s="96"/>
      <c r="D71" s="154" t="s">
        <v>120</v>
      </c>
      <c r="E71" s="155"/>
      <c r="F71" s="155"/>
      <c r="G71" s="155"/>
      <c r="H71" s="155"/>
      <c r="I71" s="156"/>
      <c r="J71" s="157">
        <f>J145</f>
        <v>0</v>
      </c>
      <c r="K71" s="96"/>
      <c r="L71" s="158"/>
    </row>
    <row r="72" spans="2:12" s="8" customFormat="1" ht="24.95" customHeight="1">
      <c r="B72" s="146"/>
      <c r="C72" s="147"/>
      <c r="D72" s="148" t="s">
        <v>121</v>
      </c>
      <c r="E72" s="149"/>
      <c r="F72" s="149"/>
      <c r="G72" s="149"/>
      <c r="H72" s="149"/>
      <c r="I72" s="150"/>
      <c r="J72" s="151">
        <f>J148</f>
        <v>0</v>
      </c>
      <c r="K72" s="147"/>
      <c r="L72" s="152"/>
    </row>
    <row r="73" spans="2:12" s="9" customFormat="1" ht="19.899999999999999" customHeight="1">
      <c r="B73" s="153"/>
      <c r="C73" s="96"/>
      <c r="D73" s="154" t="s">
        <v>122</v>
      </c>
      <c r="E73" s="155"/>
      <c r="F73" s="155"/>
      <c r="G73" s="155"/>
      <c r="H73" s="155"/>
      <c r="I73" s="156"/>
      <c r="J73" s="157">
        <f>J149</f>
        <v>0</v>
      </c>
      <c r="K73" s="96"/>
      <c r="L73" s="158"/>
    </row>
    <row r="74" spans="2:12" s="9" customFormat="1" ht="19.899999999999999" customHeight="1">
      <c r="B74" s="153"/>
      <c r="C74" s="96"/>
      <c r="D74" s="154" t="s">
        <v>123</v>
      </c>
      <c r="E74" s="155"/>
      <c r="F74" s="155"/>
      <c r="G74" s="155"/>
      <c r="H74" s="155"/>
      <c r="I74" s="156"/>
      <c r="J74" s="157">
        <f>J152</f>
        <v>0</v>
      </c>
      <c r="K74" s="96"/>
      <c r="L74" s="158"/>
    </row>
    <row r="75" spans="2:12" s="1" customFormat="1" ht="21.75" customHeight="1"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38"/>
    </row>
    <row r="76" spans="2:12" s="1" customFormat="1" ht="6.95" customHeight="1">
      <c r="B76" s="46"/>
      <c r="C76" s="47"/>
      <c r="D76" s="47"/>
      <c r="E76" s="47"/>
      <c r="F76" s="47"/>
      <c r="G76" s="47"/>
      <c r="H76" s="47"/>
      <c r="I76" s="137"/>
      <c r="J76" s="47"/>
      <c r="K76" s="47"/>
      <c r="L76" s="38"/>
    </row>
    <row r="80" spans="2:12" s="1" customFormat="1" ht="6.95" customHeight="1">
      <c r="B80" s="48"/>
      <c r="C80" s="49"/>
      <c r="D80" s="49"/>
      <c r="E80" s="49"/>
      <c r="F80" s="49"/>
      <c r="G80" s="49"/>
      <c r="H80" s="49"/>
      <c r="I80" s="140"/>
      <c r="J80" s="49"/>
      <c r="K80" s="49"/>
      <c r="L80" s="38"/>
    </row>
    <row r="81" spans="2:63" s="1" customFormat="1" ht="24.95" customHeight="1">
      <c r="B81" s="34"/>
      <c r="C81" s="23" t="s">
        <v>124</v>
      </c>
      <c r="D81" s="35"/>
      <c r="E81" s="35"/>
      <c r="F81" s="35"/>
      <c r="G81" s="35"/>
      <c r="H81" s="35"/>
      <c r="I81" s="114"/>
      <c r="J81" s="35"/>
      <c r="K81" s="35"/>
      <c r="L81" s="38"/>
    </row>
    <row r="82" spans="2:63" s="1" customFormat="1" ht="6.95" customHeight="1"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38"/>
    </row>
    <row r="83" spans="2:63" s="1" customFormat="1" ht="12" customHeight="1">
      <c r="B83" s="34"/>
      <c r="C83" s="29" t="s">
        <v>16</v>
      </c>
      <c r="D83" s="35"/>
      <c r="E83" s="35"/>
      <c r="F83" s="35"/>
      <c r="G83" s="35"/>
      <c r="H83" s="35"/>
      <c r="I83" s="114"/>
      <c r="J83" s="35"/>
      <c r="K83" s="35"/>
      <c r="L83" s="38"/>
    </row>
    <row r="84" spans="2:63" s="1" customFormat="1" ht="16.5" customHeight="1">
      <c r="B84" s="34"/>
      <c r="C84" s="35"/>
      <c r="D84" s="35"/>
      <c r="E84" s="378" t="str">
        <f>E7</f>
        <v>SO 220 Sadové úpravy</v>
      </c>
      <c r="F84" s="379"/>
      <c r="G84" s="379"/>
      <c r="H84" s="379"/>
      <c r="I84" s="114"/>
      <c r="J84" s="35"/>
      <c r="K84" s="35"/>
      <c r="L84" s="38"/>
    </row>
    <row r="85" spans="2:63" ht="12" customHeight="1">
      <c r="B85" s="21"/>
      <c r="C85" s="29" t="s">
        <v>102</v>
      </c>
      <c r="D85" s="22"/>
      <c r="E85" s="22"/>
      <c r="F85" s="22"/>
      <c r="G85" s="22"/>
      <c r="H85" s="22"/>
      <c r="J85" s="22"/>
      <c r="K85" s="22"/>
      <c r="L85" s="20"/>
    </row>
    <row r="86" spans="2:63" s="1" customFormat="1" ht="16.5" customHeight="1">
      <c r="B86" s="34"/>
      <c r="C86" s="35"/>
      <c r="D86" s="35"/>
      <c r="E86" s="378" t="s">
        <v>103</v>
      </c>
      <c r="F86" s="380"/>
      <c r="G86" s="380"/>
      <c r="H86" s="380"/>
      <c r="I86" s="114"/>
      <c r="J86" s="35"/>
      <c r="K86" s="35"/>
      <c r="L86" s="38"/>
    </row>
    <row r="87" spans="2:63" s="1" customFormat="1" ht="12" customHeight="1">
      <c r="B87" s="34"/>
      <c r="C87" s="29" t="s">
        <v>104</v>
      </c>
      <c r="D87" s="35"/>
      <c r="E87" s="35"/>
      <c r="F87" s="35"/>
      <c r="G87" s="35"/>
      <c r="H87" s="35"/>
      <c r="I87" s="114"/>
      <c r="J87" s="35"/>
      <c r="K87" s="35"/>
      <c r="L87" s="38"/>
    </row>
    <row r="88" spans="2:63" s="1" customFormat="1" ht="16.5" customHeight="1">
      <c r="B88" s="34"/>
      <c r="C88" s="35"/>
      <c r="D88" s="35"/>
      <c r="E88" s="347" t="str">
        <f>E11</f>
        <v>02 - Založení extenzivní střešní zahrady - atrium</v>
      </c>
      <c r="F88" s="380"/>
      <c r="G88" s="380"/>
      <c r="H88" s="380"/>
      <c r="I88" s="114"/>
      <c r="J88" s="35"/>
      <c r="K88" s="35"/>
      <c r="L88" s="38"/>
    </row>
    <row r="89" spans="2:63" s="1" customFormat="1" ht="6.95" customHeight="1">
      <c r="B89" s="34"/>
      <c r="C89" s="35"/>
      <c r="D89" s="35"/>
      <c r="E89" s="35"/>
      <c r="F89" s="35"/>
      <c r="G89" s="35"/>
      <c r="H89" s="35"/>
      <c r="I89" s="114"/>
      <c r="J89" s="35"/>
      <c r="K89" s="35"/>
      <c r="L89" s="38"/>
    </row>
    <row r="90" spans="2:63" s="1" customFormat="1" ht="12" customHeight="1">
      <c r="B90" s="34"/>
      <c r="C90" s="29" t="s">
        <v>21</v>
      </c>
      <c r="D90" s="35"/>
      <c r="E90" s="35"/>
      <c r="F90" s="27" t="str">
        <f>F14</f>
        <v>Moravská Ostrava</v>
      </c>
      <c r="G90" s="35"/>
      <c r="H90" s="35"/>
      <c r="I90" s="115" t="s">
        <v>23</v>
      </c>
      <c r="J90" s="58" t="str">
        <f>IF(J14="","",J14)</f>
        <v>13. 4. 2020</v>
      </c>
      <c r="K90" s="35"/>
      <c r="L90" s="38"/>
    </row>
    <row r="91" spans="2:63" s="1" customFormat="1" ht="6.95" customHeight="1">
      <c r="B91" s="34"/>
      <c r="C91" s="35"/>
      <c r="D91" s="35"/>
      <c r="E91" s="35"/>
      <c r="F91" s="35"/>
      <c r="G91" s="35"/>
      <c r="H91" s="35"/>
      <c r="I91" s="114"/>
      <c r="J91" s="35"/>
      <c r="K91" s="35"/>
      <c r="L91" s="38"/>
    </row>
    <row r="92" spans="2:63" s="1" customFormat="1" ht="15.2" customHeight="1">
      <c r="B92" s="34"/>
      <c r="C92" s="29" t="s">
        <v>25</v>
      </c>
      <c r="D92" s="35"/>
      <c r="E92" s="35"/>
      <c r="F92" s="27" t="str">
        <f>E17</f>
        <v xml:space="preserve"> </v>
      </c>
      <c r="G92" s="35"/>
      <c r="H92" s="35"/>
      <c r="I92" s="115" t="s">
        <v>31</v>
      </c>
      <c r="J92" s="32" t="str">
        <f>E23</f>
        <v>ing. Petra Ličková</v>
      </c>
      <c r="K92" s="35"/>
      <c r="L92" s="38"/>
    </row>
    <row r="93" spans="2:63" s="1" customFormat="1" ht="15.2" customHeight="1">
      <c r="B93" s="34"/>
      <c r="C93" s="29" t="s">
        <v>29</v>
      </c>
      <c r="D93" s="35"/>
      <c r="E93" s="35"/>
      <c r="F93" s="27" t="str">
        <f>IF(E20="","",E20)</f>
        <v>Vyplň údaj</v>
      </c>
      <c r="G93" s="35"/>
      <c r="H93" s="35"/>
      <c r="I93" s="115" t="s">
        <v>35</v>
      </c>
      <c r="J93" s="32" t="str">
        <f>E26</f>
        <v>Arch4green s.r.o.</v>
      </c>
      <c r="K93" s="35"/>
      <c r="L93" s="38"/>
    </row>
    <row r="94" spans="2:63" s="1" customFormat="1" ht="10.35" customHeight="1">
      <c r="B94" s="34"/>
      <c r="C94" s="35"/>
      <c r="D94" s="35"/>
      <c r="E94" s="35"/>
      <c r="F94" s="35"/>
      <c r="G94" s="35"/>
      <c r="H94" s="35"/>
      <c r="I94" s="114"/>
      <c r="J94" s="35"/>
      <c r="K94" s="35"/>
      <c r="L94" s="38"/>
    </row>
    <row r="95" spans="2:63" s="10" customFormat="1" ht="29.25" customHeight="1">
      <c r="B95" s="159"/>
      <c r="C95" s="160" t="s">
        <v>125</v>
      </c>
      <c r="D95" s="161" t="s">
        <v>59</v>
      </c>
      <c r="E95" s="161" t="s">
        <v>55</v>
      </c>
      <c r="F95" s="161" t="s">
        <v>56</v>
      </c>
      <c r="G95" s="161" t="s">
        <v>126</v>
      </c>
      <c r="H95" s="161" t="s">
        <v>127</v>
      </c>
      <c r="I95" s="162" t="s">
        <v>128</v>
      </c>
      <c r="J95" s="161" t="s">
        <v>108</v>
      </c>
      <c r="K95" s="163" t="s">
        <v>129</v>
      </c>
      <c r="L95" s="164"/>
      <c r="M95" s="67" t="s">
        <v>19</v>
      </c>
      <c r="N95" s="68" t="s">
        <v>44</v>
      </c>
      <c r="O95" s="68" t="s">
        <v>130</v>
      </c>
      <c r="P95" s="68" t="s">
        <v>131</v>
      </c>
      <c r="Q95" s="68" t="s">
        <v>132</v>
      </c>
      <c r="R95" s="68" t="s">
        <v>133</v>
      </c>
      <c r="S95" s="68" t="s">
        <v>134</v>
      </c>
      <c r="T95" s="69" t="s">
        <v>135</v>
      </c>
    </row>
    <row r="96" spans="2:63" s="1" customFormat="1" ht="22.9" customHeight="1">
      <c r="B96" s="34"/>
      <c r="C96" s="74" t="s">
        <v>136</v>
      </c>
      <c r="D96" s="35"/>
      <c r="E96" s="35"/>
      <c r="F96" s="35"/>
      <c r="G96" s="35"/>
      <c r="H96" s="35"/>
      <c r="I96" s="114"/>
      <c r="J96" s="165">
        <f>BK96</f>
        <v>0</v>
      </c>
      <c r="K96" s="35"/>
      <c r="L96" s="38"/>
      <c r="M96" s="70"/>
      <c r="N96" s="71"/>
      <c r="O96" s="71"/>
      <c r="P96" s="166">
        <f>P97+P148</f>
        <v>0</v>
      </c>
      <c r="Q96" s="71"/>
      <c r="R96" s="166">
        <f>R97+R148</f>
        <v>1.55175</v>
      </c>
      <c r="S96" s="71"/>
      <c r="T96" s="167">
        <f>T97+T148</f>
        <v>0.16619999999999999</v>
      </c>
      <c r="AT96" s="17" t="s">
        <v>73</v>
      </c>
      <c r="AU96" s="17" t="s">
        <v>109</v>
      </c>
      <c r="BK96" s="168">
        <f>BK97+BK148</f>
        <v>0</v>
      </c>
    </row>
    <row r="97" spans="2:65" s="11" customFormat="1" ht="25.9" customHeight="1">
      <c r="B97" s="169"/>
      <c r="C97" s="170"/>
      <c r="D97" s="171" t="s">
        <v>73</v>
      </c>
      <c r="E97" s="172" t="s">
        <v>137</v>
      </c>
      <c r="F97" s="172" t="s">
        <v>138</v>
      </c>
      <c r="G97" s="170"/>
      <c r="H97" s="170"/>
      <c r="I97" s="173"/>
      <c r="J97" s="174">
        <f>BK97</f>
        <v>0</v>
      </c>
      <c r="K97" s="170"/>
      <c r="L97" s="175"/>
      <c r="M97" s="176"/>
      <c r="N97" s="177"/>
      <c r="O97" s="177"/>
      <c r="P97" s="178">
        <f>P98+P104+P136+P145</f>
        <v>0</v>
      </c>
      <c r="Q97" s="177"/>
      <c r="R97" s="178">
        <f>R98+R104+R136+R145</f>
        <v>1.55175</v>
      </c>
      <c r="S97" s="177"/>
      <c r="T97" s="179">
        <f>T98+T104+T136+T145</f>
        <v>0.16619999999999999</v>
      </c>
      <c r="AR97" s="180" t="s">
        <v>81</v>
      </c>
      <c r="AT97" s="181" t="s">
        <v>73</v>
      </c>
      <c r="AU97" s="181" t="s">
        <v>74</v>
      </c>
      <c r="AY97" s="180" t="s">
        <v>139</v>
      </c>
      <c r="BK97" s="182">
        <f>BK98+BK104+BK136+BK145</f>
        <v>0</v>
      </c>
    </row>
    <row r="98" spans="2:65" s="11" customFormat="1" ht="22.9" customHeight="1">
      <c r="B98" s="169"/>
      <c r="C98" s="170"/>
      <c r="D98" s="171" t="s">
        <v>73</v>
      </c>
      <c r="E98" s="183" t="s">
        <v>85</v>
      </c>
      <c r="F98" s="183" t="s">
        <v>140</v>
      </c>
      <c r="G98" s="170"/>
      <c r="H98" s="170"/>
      <c r="I98" s="173"/>
      <c r="J98" s="184">
        <f>BK98</f>
        <v>0</v>
      </c>
      <c r="K98" s="170"/>
      <c r="L98" s="175"/>
      <c r="M98" s="176"/>
      <c r="N98" s="177"/>
      <c r="O98" s="177"/>
      <c r="P98" s="178">
        <f>SUM(P99:P103)</f>
        <v>0</v>
      </c>
      <c r="Q98" s="177"/>
      <c r="R98" s="178">
        <f>SUM(R99:R103)</f>
        <v>0</v>
      </c>
      <c r="S98" s="177"/>
      <c r="T98" s="179">
        <f>SUM(T99:T103)</f>
        <v>0</v>
      </c>
      <c r="AR98" s="180" t="s">
        <v>81</v>
      </c>
      <c r="AT98" s="181" t="s">
        <v>73</v>
      </c>
      <c r="AU98" s="181" t="s">
        <v>81</v>
      </c>
      <c r="AY98" s="180" t="s">
        <v>139</v>
      </c>
      <c r="BK98" s="182">
        <f>SUM(BK99:BK103)</f>
        <v>0</v>
      </c>
    </row>
    <row r="99" spans="2:65" s="1" customFormat="1" ht="24" customHeight="1">
      <c r="B99" s="34"/>
      <c r="C99" s="185" t="s">
        <v>81</v>
      </c>
      <c r="D99" s="185" t="s">
        <v>141</v>
      </c>
      <c r="E99" s="186" t="s">
        <v>142</v>
      </c>
      <c r="F99" s="187" t="s">
        <v>143</v>
      </c>
      <c r="G99" s="188" t="s">
        <v>144</v>
      </c>
      <c r="H99" s="189">
        <v>277</v>
      </c>
      <c r="I99" s="190"/>
      <c r="J99" s="191">
        <f>ROUND(I99*H99,2)</f>
        <v>0</v>
      </c>
      <c r="K99" s="187" t="s">
        <v>145</v>
      </c>
      <c r="L99" s="38"/>
      <c r="M99" s="192" t="s">
        <v>19</v>
      </c>
      <c r="N99" s="193" t="s">
        <v>45</v>
      </c>
      <c r="O99" s="63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AR99" s="196" t="s">
        <v>146</v>
      </c>
      <c r="AT99" s="196" t="s">
        <v>141</v>
      </c>
      <c r="AU99" s="196" t="s">
        <v>83</v>
      </c>
      <c r="AY99" s="17" t="s">
        <v>139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81</v>
      </c>
      <c r="BK99" s="197">
        <f>ROUND(I99*H99,2)</f>
        <v>0</v>
      </c>
      <c r="BL99" s="17" t="s">
        <v>146</v>
      </c>
      <c r="BM99" s="196" t="s">
        <v>431</v>
      </c>
    </row>
    <row r="100" spans="2:65" s="1" customFormat="1" ht="78">
      <c r="B100" s="34"/>
      <c r="C100" s="35"/>
      <c r="D100" s="198" t="s">
        <v>148</v>
      </c>
      <c r="E100" s="35"/>
      <c r="F100" s="199" t="s">
        <v>149</v>
      </c>
      <c r="G100" s="35"/>
      <c r="H100" s="35"/>
      <c r="I100" s="114"/>
      <c r="J100" s="35"/>
      <c r="K100" s="35"/>
      <c r="L100" s="38"/>
      <c r="M100" s="200"/>
      <c r="N100" s="63"/>
      <c r="O100" s="63"/>
      <c r="P100" s="63"/>
      <c r="Q100" s="63"/>
      <c r="R100" s="63"/>
      <c r="S100" s="63"/>
      <c r="T100" s="64"/>
      <c r="AT100" s="17" t="s">
        <v>148</v>
      </c>
      <c r="AU100" s="17" t="s">
        <v>83</v>
      </c>
    </row>
    <row r="101" spans="2:65" s="12" customFormat="1" ht="11.25">
      <c r="B101" s="201"/>
      <c r="C101" s="202"/>
      <c r="D101" s="198" t="s">
        <v>155</v>
      </c>
      <c r="E101" s="203" t="s">
        <v>19</v>
      </c>
      <c r="F101" s="204" t="s">
        <v>432</v>
      </c>
      <c r="G101" s="202"/>
      <c r="H101" s="203" t="s">
        <v>19</v>
      </c>
      <c r="I101" s="205"/>
      <c r="J101" s="202"/>
      <c r="K101" s="202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155</v>
      </c>
      <c r="AU101" s="210" t="s">
        <v>83</v>
      </c>
      <c r="AV101" s="12" t="s">
        <v>81</v>
      </c>
      <c r="AW101" s="12" t="s">
        <v>34</v>
      </c>
      <c r="AX101" s="12" t="s">
        <v>74</v>
      </c>
      <c r="AY101" s="210" t="s">
        <v>139</v>
      </c>
    </row>
    <row r="102" spans="2:65" s="13" customFormat="1" ht="11.25">
      <c r="B102" s="211"/>
      <c r="C102" s="212"/>
      <c r="D102" s="198" t="s">
        <v>155</v>
      </c>
      <c r="E102" s="213" t="s">
        <v>19</v>
      </c>
      <c r="F102" s="214" t="s">
        <v>433</v>
      </c>
      <c r="G102" s="212"/>
      <c r="H102" s="215">
        <v>277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155</v>
      </c>
      <c r="AU102" s="221" t="s">
        <v>83</v>
      </c>
      <c r="AV102" s="13" t="s">
        <v>83</v>
      </c>
      <c r="AW102" s="13" t="s">
        <v>34</v>
      </c>
      <c r="AX102" s="13" t="s">
        <v>74</v>
      </c>
      <c r="AY102" s="221" t="s">
        <v>139</v>
      </c>
    </row>
    <row r="103" spans="2:65" s="14" customFormat="1" ht="11.25">
      <c r="B103" s="222"/>
      <c r="C103" s="223"/>
      <c r="D103" s="198" t="s">
        <v>155</v>
      </c>
      <c r="E103" s="224" t="s">
        <v>19</v>
      </c>
      <c r="F103" s="225" t="s">
        <v>158</v>
      </c>
      <c r="G103" s="223"/>
      <c r="H103" s="226">
        <v>277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155</v>
      </c>
      <c r="AU103" s="232" t="s">
        <v>83</v>
      </c>
      <c r="AV103" s="14" t="s">
        <v>146</v>
      </c>
      <c r="AW103" s="14" t="s">
        <v>34</v>
      </c>
      <c r="AX103" s="14" t="s">
        <v>81</v>
      </c>
      <c r="AY103" s="232" t="s">
        <v>139</v>
      </c>
    </row>
    <row r="104" spans="2:65" s="11" customFormat="1" ht="22.9" customHeight="1">
      <c r="B104" s="169"/>
      <c r="C104" s="170"/>
      <c r="D104" s="171" t="s">
        <v>73</v>
      </c>
      <c r="E104" s="183" t="s">
        <v>92</v>
      </c>
      <c r="F104" s="183" t="s">
        <v>174</v>
      </c>
      <c r="G104" s="170"/>
      <c r="H104" s="170"/>
      <c r="I104" s="173"/>
      <c r="J104" s="184">
        <f>BK104</f>
        <v>0</v>
      </c>
      <c r="K104" s="170"/>
      <c r="L104" s="175"/>
      <c r="M104" s="176"/>
      <c r="N104" s="177"/>
      <c r="O104" s="177"/>
      <c r="P104" s="178">
        <f>P105+P117+P126</f>
        <v>0</v>
      </c>
      <c r="Q104" s="177"/>
      <c r="R104" s="178">
        <f>R105+R117+R126</f>
        <v>1.55175</v>
      </c>
      <c r="S104" s="177"/>
      <c r="T104" s="179">
        <f>T105+T117+T126</f>
        <v>0.16619999999999999</v>
      </c>
      <c r="AR104" s="180" t="s">
        <v>81</v>
      </c>
      <c r="AT104" s="181" t="s">
        <v>73</v>
      </c>
      <c r="AU104" s="181" t="s">
        <v>81</v>
      </c>
      <c r="AY104" s="180" t="s">
        <v>139</v>
      </c>
      <c r="BK104" s="182">
        <f>BK105+BK117+BK126</f>
        <v>0</v>
      </c>
    </row>
    <row r="105" spans="2:65" s="11" customFormat="1" ht="20.85" customHeight="1">
      <c r="B105" s="169"/>
      <c r="C105" s="170"/>
      <c r="D105" s="171" t="s">
        <v>73</v>
      </c>
      <c r="E105" s="183" t="s">
        <v>214</v>
      </c>
      <c r="F105" s="183" t="s">
        <v>215</v>
      </c>
      <c r="G105" s="170"/>
      <c r="H105" s="170"/>
      <c r="I105" s="173"/>
      <c r="J105" s="184">
        <f>BK105</f>
        <v>0</v>
      </c>
      <c r="K105" s="170"/>
      <c r="L105" s="175"/>
      <c r="M105" s="176"/>
      <c r="N105" s="177"/>
      <c r="O105" s="177"/>
      <c r="P105" s="178">
        <f>SUM(P106:P116)</f>
        <v>0</v>
      </c>
      <c r="Q105" s="177"/>
      <c r="R105" s="178">
        <f>SUM(R106:R116)</f>
        <v>0.26550000000000001</v>
      </c>
      <c r="S105" s="177"/>
      <c r="T105" s="179">
        <f>SUM(T106:T116)</f>
        <v>0</v>
      </c>
      <c r="AR105" s="180" t="s">
        <v>81</v>
      </c>
      <c r="AT105" s="181" t="s">
        <v>73</v>
      </c>
      <c r="AU105" s="181" t="s">
        <v>83</v>
      </c>
      <c r="AY105" s="180" t="s">
        <v>139</v>
      </c>
      <c r="BK105" s="182">
        <f>SUM(BK106:BK116)</f>
        <v>0</v>
      </c>
    </row>
    <row r="106" spans="2:65" s="1" customFormat="1" ht="24" customHeight="1">
      <c r="B106" s="34"/>
      <c r="C106" s="185" t="s">
        <v>83</v>
      </c>
      <c r="D106" s="185" t="s">
        <v>141</v>
      </c>
      <c r="E106" s="186" t="s">
        <v>217</v>
      </c>
      <c r="F106" s="187" t="s">
        <v>218</v>
      </c>
      <c r="G106" s="188" t="s">
        <v>170</v>
      </c>
      <c r="H106" s="189">
        <v>726</v>
      </c>
      <c r="I106" s="190"/>
      <c r="J106" s="191">
        <f>ROUND(I106*H106,2)</f>
        <v>0</v>
      </c>
      <c r="K106" s="187" t="s">
        <v>145</v>
      </c>
      <c r="L106" s="38"/>
      <c r="M106" s="192" t="s">
        <v>19</v>
      </c>
      <c r="N106" s="193" t="s">
        <v>45</v>
      </c>
      <c r="O106" s="63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196" t="s">
        <v>146</v>
      </c>
      <c r="AT106" s="196" t="s">
        <v>141</v>
      </c>
      <c r="AU106" s="196" t="s">
        <v>159</v>
      </c>
      <c r="AY106" s="17" t="s">
        <v>139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81</v>
      </c>
      <c r="BK106" s="197">
        <f>ROUND(I106*H106,2)</f>
        <v>0</v>
      </c>
      <c r="BL106" s="17" t="s">
        <v>146</v>
      </c>
      <c r="BM106" s="196" t="s">
        <v>434</v>
      </c>
    </row>
    <row r="107" spans="2:65" s="1" customFormat="1" ht="68.25">
      <c r="B107" s="34"/>
      <c r="C107" s="35"/>
      <c r="D107" s="198" t="s">
        <v>148</v>
      </c>
      <c r="E107" s="35"/>
      <c r="F107" s="199" t="s">
        <v>181</v>
      </c>
      <c r="G107" s="35"/>
      <c r="H107" s="35"/>
      <c r="I107" s="114"/>
      <c r="J107" s="35"/>
      <c r="K107" s="35"/>
      <c r="L107" s="38"/>
      <c r="M107" s="200"/>
      <c r="N107" s="63"/>
      <c r="O107" s="63"/>
      <c r="P107" s="63"/>
      <c r="Q107" s="63"/>
      <c r="R107" s="63"/>
      <c r="S107" s="63"/>
      <c r="T107" s="64"/>
      <c r="AT107" s="17" t="s">
        <v>148</v>
      </c>
      <c r="AU107" s="17" t="s">
        <v>159</v>
      </c>
    </row>
    <row r="108" spans="2:65" s="1" customFormat="1" ht="16.5" customHeight="1">
      <c r="B108" s="34"/>
      <c r="C108" s="185" t="s">
        <v>159</v>
      </c>
      <c r="D108" s="185" t="s">
        <v>141</v>
      </c>
      <c r="E108" s="186" t="s">
        <v>220</v>
      </c>
      <c r="F108" s="187" t="s">
        <v>221</v>
      </c>
      <c r="G108" s="188" t="s">
        <v>170</v>
      </c>
      <c r="H108" s="189">
        <v>726</v>
      </c>
      <c r="I108" s="190"/>
      <c r="J108" s="191">
        <f>ROUND(I108*H108,2)</f>
        <v>0</v>
      </c>
      <c r="K108" s="187" t="s">
        <v>145</v>
      </c>
      <c r="L108" s="38"/>
      <c r="M108" s="192" t="s">
        <v>19</v>
      </c>
      <c r="N108" s="193" t="s">
        <v>45</v>
      </c>
      <c r="O108" s="63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AR108" s="196" t="s">
        <v>146</v>
      </c>
      <c r="AT108" s="196" t="s">
        <v>141</v>
      </c>
      <c r="AU108" s="196" t="s">
        <v>159</v>
      </c>
      <c r="AY108" s="17" t="s">
        <v>139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7" t="s">
        <v>81</v>
      </c>
      <c r="BK108" s="197">
        <f>ROUND(I108*H108,2)</f>
        <v>0</v>
      </c>
      <c r="BL108" s="17" t="s">
        <v>146</v>
      </c>
      <c r="BM108" s="196" t="s">
        <v>435</v>
      </c>
    </row>
    <row r="109" spans="2:65" s="1" customFormat="1" ht="78">
      <c r="B109" s="34"/>
      <c r="C109" s="35"/>
      <c r="D109" s="198" t="s">
        <v>148</v>
      </c>
      <c r="E109" s="35"/>
      <c r="F109" s="199" t="s">
        <v>223</v>
      </c>
      <c r="G109" s="35"/>
      <c r="H109" s="35"/>
      <c r="I109" s="114"/>
      <c r="J109" s="35"/>
      <c r="K109" s="35"/>
      <c r="L109" s="38"/>
      <c r="M109" s="200"/>
      <c r="N109" s="63"/>
      <c r="O109" s="63"/>
      <c r="P109" s="63"/>
      <c r="Q109" s="63"/>
      <c r="R109" s="63"/>
      <c r="S109" s="63"/>
      <c r="T109" s="64"/>
      <c r="AT109" s="17" t="s">
        <v>148</v>
      </c>
      <c r="AU109" s="17" t="s">
        <v>159</v>
      </c>
    </row>
    <row r="110" spans="2:65" s="1" customFormat="1" ht="16.5" customHeight="1">
      <c r="B110" s="34"/>
      <c r="C110" s="233" t="s">
        <v>146</v>
      </c>
      <c r="D110" s="233" t="s">
        <v>160</v>
      </c>
      <c r="E110" s="234" t="s">
        <v>436</v>
      </c>
      <c r="F110" s="235" t="s">
        <v>437</v>
      </c>
      <c r="G110" s="236" t="s">
        <v>227</v>
      </c>
      <c r="H110" s="237">
        <v>726</v>
      </c>
      <c r="I110" s="238"/>
      <c r="J110" s="239">
        <f>ROUND(I110*H110,2)</f>
        <v>0</v>
      </c>
      <c r="K110" s="235" t="s">
        <v>19</v>
      </c>
      <c r="L110" s="240"/>
      <c r="M110" s="241" t="s">
        <v>19</v>
      </c>
      <c r="N110" s="242" t="s">
        <v>45</v>
      </c>
      <c r="O110" s="63"/>
      <c r="P110" s="194">
        <f>O110*H110</f>
        <v>0</v>
      </c>
      <c r="Q110" s="194">
        <v>3.5E-4</v>
      </c>
      <c r="R110" s="194">
        <f>Q110*H110</f>
        <v>0.25409999999999999</v>
      </c>
      <c r="S110" s="194">
        <v>0</v>
      </c>
      <c r="T110" s="195">
        <f>S110*H110</f>
        <v>0</v>
      </c>
      <c r="AR110" s="196" t="s">
        <v>164</v>
      </c>
      <c r="AT110" s="196" t="s">
        <v>160</v>
      </c>
      <c r="AU110" s="196" t="s">
        <v>159</v>
      </c>
      <c r="AY110" s="17" t="s">
        <v>139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7" t="s">
        <v>81</v>
      </c>
      <c r="BK110" s="197">
        <f>ROUND(I110*H110,2)</f>
        <v>0</v>
      </c>
      <c r="BL110" s="17" t="s">
        <v>146</v>
      </c>
      <c r="BM110" s="196" t="s">
        <v>438</v>
      </c>
    </row>
    <row r="111" spans="2:65" s="1" customFormat="1" ht="24" customHeight="1">
      <c r="B111" s="34"/>
      <c r="C111" s="185" t="s">
        <v>177</v>
      </c>
      <c r="D111" s="185" t="s">
        <v>141</v>
      </c>
      <c r="E111" s="186" t="s">
        <v>439</v>
      </c>
      <c r="F111" s="187" t="s">
        <v>440</v>
      </c>
      <c r="G111" s="188" t="s">
        <v>144</v>
      </c>
      <c r="H111" s="189">
        <v>66</v>
      </c>
      <c r="I111" s="190"/>
      <c r="J111" s="191">
        <f>ROUND(I111*H111,2)</f>
        <v>0</v>
      </c>
      <c r="K111" s="187" t="s">
        <v>19</v>
      </c>
      <c r="L111" s="38"/>
      <c r="M111" s="192" t="s">
        <v>19</v>
      </c>
      <c r="N111" s="193" t="s">
        <v>45</v>
      </c>
      <c r="O111" s="63"/>
      <c r="P111" s="194">
        <f>O111*H111</f>
        <v>0</v>
      </c>
      <c r="Q111" s="194">
        <v>1.4999999999999999E-4</v>
      </c>
      <c r="R111" s="194">
        <f>Q111*H111</f>
        <v>9.8999999999999991E-3</v>
      </c>
      <c r="S111" s="194">
        <v>0</v>
      </c>
      <c r="T111" s="195">
        <f>S111*H111</f>
        <v>0</v>
      </c>
      <c r="AR111" s="196" t="s">
        <v>146</v>
      </c>
      <c r="AT111" s="196" t="s">
        <v>141</v>
      </c>
      <c r="AU111" s="196" t="s">
        <v>159</v>
      </c>
      <c r="AY111" s="17" t="s">
        <v>139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7" t="s">
        <v>81</v>
      </c>
      <c r="BK111" s="197">
        <f>ROUND(I111*H111,2)</f>
        <v>0</v>
      </c>
      <c r="BL111" s="17" t="s">
        <v>146</v>
      </c>
      <c r="BM111" s="196" t="s">
        <v>441</v>
      </c>
    </row>
    <row r="112" spans="2:65" s="1" customFormat="1" ht="24" customHeight="1">
      <c r="B112" s="34"/>
      <c r="C112" s="233" t="s">
        <v>182</v>
      </c>
      <c r="D112" s="233" t="s">
        <v>160</v>
      </c>
      <c r="E112" s="234" t="s">
        <v>442</v>
      </c>
      <c r="F112" s="235" t="s">
        <v>443</v>
      </c>
      <c r="G112" s="236" t="s">
        <v>444</v>
      </c>
      <c r="H112" s="237">
        <v>10</v>
      </c>
      <c r="I112" s="238"/>
      <c r="J112" s="239">
        <f>ROUND(I112*H112,2)</f>
        <v>0</v>
      </c>
      <c r="K112" s="235" t="s">
        <v>19</v>
      </c>
      <c r="L112" s="240"/>
      <c r="M112" s="241" t="s">
        <v>19</v>
      </c>
      <c r="N112" s="242" t="s">
        <v>45</v>
      </c>
      <c r="O112" s="63"/>
      <c r="P112" s="194">
        <f>O112*H112</f>
        <v>0</v>
      </c>
      <c r="Q112" s="194">
        <v>1.4999999999999999E-4</v>
      </c>
      <c r="R112" s="194">
        <f>Q112*H112</f>
        <v>1.4999999999999998E-3</v>
      </c>
      <c r="S112" s="194">
        <v>0</v>
      </c>
      <c r="T112" s="195">
        <f>S112*H112</f>
        <v>0</v>
      </c>
      <c r="AR112" s="196" t="s">
        <v>164</v>
      </c>
      <c r="AT112" s="196" t="s">
        <v>160</v>
      </c>
      <c r="AU112" s="196" t="s">
        <v>159</v>
      </c>
      <c r="AY112" s="17" t="s">
        <v>139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81</v>
      </c>
      <c r="BK112" s="197">
        <f>ROUND(I112*H112,2)</f>
        <v>0</v>
      </c>
      <c r="BL112" s="17" t="s">
        <v>146</v>
      </c>
      <c r="BM112" s="196" t="s">
        <v>445</v>
      </c>
    </row>
    <row r="113" spans="2:65" s="1" customFormat="1" ht="19.5">
      <c r="B113" s="34"/>
      <c r="C113" s="35"/>
      <c r="D113" s="198" t="s">
        <v>172</v>
      </c>
      <c r="E113" s="35"/>
      <c r="F113" s="199" t="s">
        <v>446</v>
      </c>
      <c r="G113" s="35"/>
      <c r="H113" s="35"/>
      <c r="I113" s="114"/>
      <c r="J113" s="35"/>
      <c r="K113" s="35"/>
      <c r="L113" s="38"/>
      <c r="M113" s="200"/>
      <c r="N113" s="63"/>
      <c r="O113" s="63"/>
      <c r="P113" s="63"/>
      <c r="Q113" s="63"/>
      <c r="R113" s="63"/>
      <c r="S113" s="63"/>
      <c r="T113" s="64"/>
      <c r="AT113" s="17" t="s">
        <v>172</v>
      </c>
      <c r="AU113" s="17" t="s">
        <v>159</v>
      </c>
    </row>
    <row r="114" spans="2:65" s="12" customFormat="1" ht="11.25">
      <c r="B114" s="201"/>
      <c r="C114" s="202"/>
      <c r="D114" s="198" t="s">
        <v>155</v>
      </c>
      <c r="E114" s="203" t="s">
        <v>19</v>
      </c>
      <c r="F114" s="204" t="s">
        <v>447</v>
      </c>
      <c r="G114" s="202"/>
      <c r="H114" s="203" t="s">
        <v>19</v>
      </c>
      <c r="I114" s="205"/>
      <c r="J114" s="202"/>
      <c r="K114" s="202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155</v>
      </c>
      <c r="AU114" s="210" t="s">
        <v>159</v>
      </c>
      <c r="AV114" s="12" t="s">
        <v>81</v>
      </c>
      <c r="AW114" s="12" t="s">
        <v>34</v>
      </c>
      <c r="AX114" s="12" t="s">
        <v>74</v>
      </c>
      <c r="AY114" s="210" t="s">
        <v>139</v>
      </c>
    </row>
    <row r="115" spans="2:65" s="13" customFormat="1" ht="11.25">
      <c r="B115" s="211"/>
      <c r="C115" s="212"/>
      <c r="D115" s="198" t="s">
        <v>155</v>
      </c>
      <c r="E115" s="213" t="s">
        <v>19</v>
      </c>
      <c r="F115" s="214" t="s">
        <v>448</v>
      </c>
      <c r="G115" s="212"/>
      <c r="H115" s="215">
        <v>10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155</v>
      </c>
      <c r="AU115" s="221" t="s">
        <v>159</v>
      </c>
      <c r="AV115" s="13" t="s">
        <v>83</v>
      </c>
      <c r="AW115" s="13" t="s">
        <v>34</v>
      </c>
      <c r="AX115" s="13" t="s">
        <v>74</v>
      </c>
      <c r="AY115" s="221" t="s">
        <v>139</v>
      </c>
    </row>
    <row r="116" spans="2:65" s="14" customFormat="1" ht="11.25">
      <c r="B116" s="222"/>
      <c r="C116" s="223"/>
      <c r="D116" s="198" t="s">
        <v>155</v>
      </c>
      <c r="E116" s="224" t="s">
        <v>19</v>
      </c>
      <c r="F116" s="225" t="s">
        <v>158</v>
      </c>
      <c r="G116" s="223"/>
      <c r="H116" s="226">
        <v>10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AT116" s="232" t="s">
        <v>155</v>
      </c>
      <c r="AU116" s="232" t="s">
        <v>159</v>
      </c>
      <c r="AV116" s="14" t="s">
        <v>146</v>
      </c>
      <c r="AW116" s="14" t="s">
        <v>34</v>
      </c>
      <c r="AX116" s="14" t="s">
        <v>81</v>
      </c>
      <c r="AY116" s="232" t="s">
        <v>139</v>
      </c>
    </row>
    <row r="117" spans="2:65" s="11" customFormat="1" ht="20.85" customHeight="1">
      <c r="B117" s="169"/>
      <c r="C117" s="170"/>
      <c r="D117" s="171" t="s">
        <v>73</v>
      </c>
      <c r="E117" s="183" t="s">
        <v>350</v>
      </c>
      <c r="F117" s="183" t="s">
        <v>351</v>
      </c>
      <c r="G117" s="170"/>
      <c r="H117" s="170"/>
      <c r="I117" s="173"/>
      <c r="J117" s="184">
        <f>BK117</f>
        <v>0</v>
      </c>
      <c r="K117" s="170"/>
      <c r="L117" s="175"/>
      <c r="M117" s="176"/>
      <c r="N117" s="177"/>
      <c r="O117" s="177"/>
      <c r="P117" s="178">
        <f>SUM(P118:P125)</f>
        <v>0</v>
      </c>
      <c r="Q117" s="177"/>
      <c r="R117" s="178">
        <f>SUM(R118:R125)</f>
        <v>1.2862499999999999</v>
      </c>
      <c r="S117" s="177"/>
      <c r="T117" s="179">
        <f>SUM(T118:T125)</f>
        <v>0</v>
      </c>
      <c r="AR117" s="180" t="s">
        <v>81</v>
      </c>
      <c r="AT117" s="181" t="s">
        <v>73</v>
      </c>
      <c r="AU117" s="181" t="s">
        <v>83</v>
      </c>
      <c r="AY117" s="180" t="s">
        <v>139</v>
      </c>
      <c r="BK117" s="182">
        <f>SUM(BK118:BK125)</f>
        <v>0</v>
      </c>
    </row>
    <row r="118" spans="2:65" s="1" customFormat="1" ht="24" customHeight="1">
      <c r="B118" s="34"/>
      <c r="C118" s="185" t="s">
        <v>187</v>
      </c>
      <c r="D118" s="185" t="s">
        <v>141</v>
      </c>
      <c r="E118" s="186" t="s">
        <v>300</v>
      </c>
      <c r="F118" s="187" t="s">
        <v>301</v>
      </c>
      <c r="G118" s="188" t="s">
        <v>170</v>
      </c>
      <c r="H118" s="189">
        <v>3650</v>
      </c>
      <c r="I118" s="190"/>
      <c r="J118" s="191">
        <f>ROUND(I118*H118,2)</f>
        <v>0</v>
      </c>
      <c r="K118" s="187" t="s">
        <v>145</v>
      </c>
      <c r="L118" s="38"/>
      <c r="M118" s="192" t="s">
        <v>19</v>
      </c>
      <c r="N118" s="193" t="s">
        <v>45</v>
      </c>
      <c r="O118" s="63"/>
      <c r="P118" s="194">
        <f>O118*H118</f>
        <v>0</v>
      </c>
      <c r="Q118" s="194">
        <v>0</v>
      </c>
      <c r="R118" s="194">
        <f>Q118*H118</f>
        <v>0</v>
      </c>
      <c r="S118" s="194">
        <v>0</v>
      </c>
      <c r="T118" s="195">
        <f>S118*H118</f>
        <v>0</v>
      </c>
      <c r="AR118" s="196" t="s">
        <v>146</v>
      </c>
      <c r="AT118" s="196" t="s">
        <v>141</v>
      </c>
      <c r="AU118" s="196" t="s">
        <v>159</v>
      </c>
      <c r="AY118" s="17" t="s">
        <v>139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7" t="s">
        <v>81</v>
      </c>
      <c r="BK118" s="197">
        <f>ROUND(I118*H118,2)</f>
        <v>0</v>
      </c>
      <c r="BL118" s="17" t="s">
        <v>146</v>
      </c>
      <c r="BM118" s="196" t="s">
        <v>449</v>
      </c>
    </row>
    <row r="119" spans="2:65" s="1" customFormat="1" ht="68.25">
      <c r="B119" s="34"/>
      <c r="C119" s="35"/>
      <c r="D119" s="198" t="s">
        <v>148</v>
      </c>
      <c r="E119" s="35"/>
      <c r="F119" s="199" t="s">
        <v>181</v>
      </c>
      <c r="G119" s="35"/>
      <c r="H119" s="35"/>
      <c r="I119" s="114"/>
      <c r="J119" s="35"/>
      <c r="K119" s="35"/>
      <c r="L119" s="38"/>
      <c r="M119" s="200"/>
      <c r="N119" s="63"/>
      <c r="O119" s="63"/>
      <c r="P119" s="63"/>
      <c r="Q119" s="63"/>
      <c r="R119" s="63"/>
      <c r="S119" s="63"/>
      <c r="T119" s="64"/>
      <c r="AT119" s="17" t="s">
        <v>148</v>
      </c>
      <c r="AU119" s="17" t="s">
        <v>159</v>
      </c>
    </row>
    <row r="120" spans="2:65" s="1" customFormat="1" ht="16.5" customHeight="1">
      <c r="B120" s="34"/>
      <c r="C120" s="185" t="s">
        <v>164</v>
      </c>
      <c r="D120" s="185" t="s">
        <v>141</v>
      </c>
      <c r="E120" s="186" t="s">
        <v>220</v>
      </c>
      <c r="F120" s="187" t="s">
        <v>221</v>
      </c>
      <c r="G120" s="188" t="s">
        <v>170</v>
      </c>
      <c r="H120" s="189">
        <v>3650</v>
      </c>
      <c r="I120" s="190"/>
      <c r="J120" s="191">
        <f>ROUND(I120*H120,2)</f>
        <v>0</v>
      </c>
      <c r="K120" s="187" t="s">
        <v>145</v>
      </c>
      <c r="L120" s="38"/>
      <c r="M120" s="192" t="s">
        <v>19</v>
      </c>
      <c r="N120" s="193" t="s">
        <v>45</v>
      </c>
      <c r="O120" s="63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AR120" s="196" t="s">
        <v>146</v>
      </c>
      <c r="AT120" s="196" t="s">
        <v>141</v>
      </c>
      <c r="AU120" s="196" t="s">
        <v>159</v>
      </c>
      <c r="AY120" s="17" t="s">
        <v>139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7" t="s">
        <v>81</v>
      </c>
      <c r="BK120" s="197">
        <f>ROUND(I120*H120,2)</f>
        <v>0</v>
      </c>
      <c r="BL120" s="17" t="s">
        <v>146</v>
      </c>
      <c r="BM120" s="196" t="s">
        <v>450</v>
      </c>
    </row>
    <row r="121" spans="2:65" s="1" customFormat="1" ht="78">
      <c r="B121" s="34"/>
      <c r="C121" s="35"/>
      <c r="D121" s="198" t="s">
        <v>148</v>
      </c>
      <c r="E121" s="35"/>
      <c r="F121" s="199" t="s">
        <v>223</v>
      </c>
      <c r="G121" s="35"/>
      <c r="H121" s="35"/>
      <c r="I121" s="114"/>
      <c r="J121" s="35"/>
      <c r="K121" s="35"/>
      <c r="L121" s="38"/>
      <c r="M121" s="200"/>
      <c r="N121" s="63"/>
      <c r="O121" s="63"/>
      <c r="P121" s="63"/>
      <c r="Q121" s="63"/>
      <c r="R121" s="63"/>
      <c r="S121" s="63"/>
      <c r="T121" s="64"/>
      <c r="AT121" s="17" t="s">
        <v>148</v>
      </c>
      <c r="AU121" s="17" t="s">
        <v>159</v>
      </c>
    </row>
    <row r="122" spans="2:65" s="1" customFormat="1" ht="36" customHeight="1">
      <c r="B122" s="34"/>
      <c r="C122" s="233" t="s">
        <v>194</v>
      </c>
      <c r="D122" s="233" t="s">
        <v>160</v>
      </c>
      <c r="E122" s="234" t="s">
        <v>451</v>
      </c>
      <c r="F122" s="235" t="s">
        <v>452</v>
      </c>
      <c r="G122" s="236" t="s">
        <v>227</v>
      </c>
      <c r="H122" s="237">
        <v>3675</v>
      </c>
      <c r="I122" s="238"/>
      <c r="J122" s="239">
        <f>ROUND(I122*H122,2)</f>
        <v>0</v>
      </c>
      <c r="K122" s="235" t="s">
        <v>19</v>
      </c>
      <c r="L122" s="240"/>
      <c r="M122" s="241" t="s">
        <v>19</v>
      </c>
      <c r="N122" s="242" t="s">
        <v>45</v>
      </c>
      <c r="O122" s="63"/>
      <c r="P122" s="194">
        <f>O122*H122</f>
        <v>0</v>
      </c>
      <c r="Q122" s="194">
        <v>3.5E-4</v>
      </c>
      <c r="R122" s="194">
        <f>Q122*H122</f>
        <v>1.2862499999999999</v>
      </c>
      <c r="S122" s="194">
        <v>0</v>
      </c>
      <c r="T122" s="195">
        <f>S122*H122</f>
        <v>0</v>
      </c>
      <c r="AR122" s="196" t="s">
        <v>164</v>
      </c>
      <c r="AT122" s="196" t="s">
        <v>160</v>
      </c>
      <c r="AU122" s="196" t="s">
        <v>159</v>
      </c>
      <c r="AY122" s="17" t="s">
        <v>139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81</v>
      </c>
      <c r="BK122" s="197">
        <f>ROUND(I122*H122,2)</f>
        <v>0</v>
      </c>
      <c r="BL122" s="17" t="s">
        <v>146</v>
      </c>
      <c r="BM122" s="196" t="s">
        <v>453</v>
      </c>
    </row>
    <row r="123" spans="2:65" s="12" customFormat="1" ht="11.25">
      <c r="B123" s="201"/>
      <c r="C123" s="202"/>
      <c r="D123" s="198" t="s">
        <v>155</v>
      </c>
      <c r="E123" s="203" t="s">
        <v>19</v>
      </c>
      <c r="F123" s="204" t="s">
        <v>454</v>
      </c>
      <c r="G123" s="202"/>
      <c r="H123" s="203" t="s">
        <v>19</v>
      </c>
      <c r="I123" s="205"/>
      <c r="J123" s="202"/>
      <c r="K123" s="202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155</v>
      </c>
      <c r="AU123" s="210" t="s">
        <v>159</v>
      </c>
      <c r="AV123" s="12" t="s">
        <v>81</v>
      </c>
      <c r="AW123" s="12" t="s">
        <v>34</v>
      </c>
      <c r="AX123" s="12" t="s">
        <v>74</v>
      </c>
      <c r="AY123" s="210" t="s">
        <v>139</v>
      </c>
    </row>
    <row r="124" spans="2:65" s="13" customFormat="1" ht="11.25">
      <c r="B124" s="211"/>
      <c r="C124" s="212"/>
      <c r="D124" s="198" t="s">
        <v>155</v>
      </c>
      <c r="E124" s="213" t="s">
        <v>19</v>
      </c>
      <c r="F124" s="214" t="s">
        <v>455</v>
      </c>
      <c r="G124" s="212"/>
      <c r="H124" s="215">
        <v>3675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155</v>
      </c>
      <c r="AU124" s="221" t="s">
        <v>159</v>
      </c>
      <c r="AV124" s="13" t="s">
        <v>83</v>
      </c>
      <c r="AW124" s="13" t="s">
        <v>34</v>
      </c>
      <c r="AX124" s="13" t="s">
        <v>74</v>
      </c>
      <c r="AY124" s="221" t="s">
        <v>139</v>
      </c>
    </row>
    <row r="125" spans="2:65" s="14" customFormat="1" ht="11.25">
      <c r="B125" s="222"/>
      <c r="C125" s="223"/>
      <c r="D125" s="198" t="s">
        <v>155</v>
      </c>
      <c r="E125" s="224" t="s">
        <v>19</v>
      </c>
      <c r="F125" s="225" t="s">
        <v>158</v>
      </c>
      <c r="G125" s="223"/>
      <c r="H125" s="226">
        <v>3675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155</v>
      </c>
      <c r="AU125" s="232" t="s">
        <v>159</v>
      </c>
      <c r="AV125" s="14" t="s">
        <v>146</v>
      </c>
      <c r="AW125" s="14" t="s">
        <v>34</v>
      </c>
      <c r="AX125" s="14" t="s">
        <v>81</v>
      </c>
      <c r="AY125" s="232" t="s">
        <v>139</v>
      </c>
    </row>
    <row r="126" spans="2:65" s="11" customFormat="1" ht="20.85" customHeight="1">
      <c r="B126" s="169"/>
      <c r="C126" s="170"/>
      <c r="D126" s="171" t="s">
        <v>73</v>
      </c>
      <c r="E126" s="183" t="s">
        <v>362</v>
      </c>
      <c r="F126" s="183" t="s">
        <v>363</v>
      </c>
      <c r="G126" s="170"/>
      <c r="H126" s="170"/>
      <c r="I126" s="173"/>
      <c r="J126" s="184">
        <f>BK126</f>
        <v>0</v>
      </c>
      <c r="K126" s="170"/>
      <c r="L126" s="175"/>
      <c r="M126" s="176"/>
      <c r="N126" s="177"/>
      <c r="O126" s="177"/>
      <c r="P126" s="178">
        <f>SUM(P127:P135)</f>
        <v>0</v>
      </c>
      <c r="Q126" s="177"/>
      <c r="R126" s="178">
        <f>SUM(R127:R135)</f>
        <v>0</v>
      </c>
      <c r="S126" s="177"/>
      <c r="T126" s="179">
        <f>SUM(T127:T135)</f>
        <v>0.16619999999999999</v>
      </c>
      <c r="AR126" s="180" t="s">
        <v>81</v>
      </c>
      <c r="AT126" s="181" t="s">
        <v>73</v>
      </c>
      <c r="AU126" s="181" t="s">
        <v>83</v>
      </c>
      <c r="AY126" s="180" t="s">
        <v>139</v>
      </c>
      <c r="BK126" s="182">
        <f>SUM(BK127:BK135)</f>
        <v>0</v>
      </c>
    </row>
    <row r="127" spans="2:65" s="1" customFormat="1" ht="16.5" customHeight="1">
      <c r="B127" s="34"/>
      <c r="C127" s="185" t="s">
        <v>198</v>
      </c>
      <c r="D127" s="185" t="s">
        <v>141</v>
      </c>
      <c r="E127" s="186" t="s">
        <v>456</v>
      </c>
      <c r="F127" s="187" t="s">
        <v>457</v>
      </c>
      <c r="G127" s="188" t="s">
        <v>458</v>
      </c>
      <c r="H127" s="189">
        <v>2.77</v>
      </c>
      <c r="I127" s="190"/>
      <c r="J127" s="191">
        <f>ROUND(I127*H127,2)</f>
        <v>0</v>
      </c>
      <c r="K127" s="187" t="s">
        <v>145</v>
      </c>
      <c r="L127" s="38"/>
      <c r="M127" s="192" t="s">
        <v>19</v>
      </c>
      <c r="N127" s="193" t="s">
        <v>45</v>
      </c>
      <c r="O127" s="63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AR127" s="196" t="s">
        <v>146</v>
      </c>
      <c r="AT127" s="196" t="s">
        <v>141</v>
      </c>
      <c r="AU127" s="196" t="s">
        <v>159</v>
      </c>
      <c r="AY127" s="17" t="s">
        <v>139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81</v>
      </c>
      <c r="BK127" s="197">
        <f>ROUND(I127*H127,2)</f>
        <v>0</v>
      </c>
      <c r="BL127" s="17" t="s">
        <v>146</v>
      </c>
      <c r="BM127" s="196" t="s">
        <v>459</v>
      </c>
    </row>
    <row r="128" spans="2:65" s="1" customFormat="1" ht="19.5">
      <c r="B128" s="34"/>
      <c r="C128" s="35"/>
      <c r="D128" s="198" t="s">
        <v>172</v>
      </c>
      <c r="E128" s="35"/>
      <c r="F128" s="199" t="s">
        <v>460</v>
      </c>
      <c r="G128" s="35"/>
      <c r="H128" s="35"/>
      <c r="I128" s="114"/>
      <c r="J128" s="35"/>
      <c r="K128" s="35"/>
      <c r="L128" s="38"/>
      <c r="M128" s="200"/>
      <c r="N128" s="63"/>
      <c r="O128" s="63"/>
      <c r="P128" s="63"/>
      <c r="Q128" s="63"/>
      <c r="R128" s="63"/>
      <c r="S128" s="63"/>
      <c r="T128" s="64"/>
      <c r="AT128" s="17" t="s">
        <v>172</v>
      </c>
      <c r="AU128" s="17" t="s">
        <v>159</v>
      </c>
    </row>
    <row r="129" spans="2:65" s="12" customFormat="1" ht="11.25">
      <c r="B129" s="201"/>
      <c r="C129" s="202"/>
      <c r="D129" s="198" t="s">
        <v>155</v>
      </c>
      <c r="E129" s="203" t="s">
        <v>19</v>
      </c>
      <c r="F129" s="204" t="s">
        <v>461</v>
      </c>
      <c r="G129" s="202"/>
      <c r="H129" s="203" t="s">
        <v>19</v>
      </c>
      <c r="I129" s="205"/>
      <c r="J129" s="202"/>
      <c r="K129" s="202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155</v>
      </c>
      <c r="AU129" s="210" t="s">
        <v>159</v>
      </c>
      <c r="AV129" s="12" t="s">
        <v>81</v>
      </c>
      <c r="AW129" s="12" t="s">
        <v>34</v>
      </c>
      <c r="AX129" s="12" t="s">
        <v>74</v>
      </c>
      <c r="AY129" s="210" t="s">
        <v>139</v>
      </c>
    </row>
    <row r="130" spans="2:65" s="13" customFormat="1" ht="11.25">
      <c r="B130" s="211"/>
      <c r="C130" s="212"/>
      <c r="D130" s="198" t="s">
        <v>155</v>
      </c>
      <c r="E130" s="213" t="s">
        <v>19</v>
      </c>
      <c r="F130" s="214" t="s">
        <v>462</v>
      </c>
      <c r="G130" s="212"/>
      <c r="H130" s="215">
        <v>2.77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155</v>
      </c>
      <c r="AU130" s="221" t="s">
        <v>159</v>
      </c>
      <c r="AV130" s="13" t="s">
        <v>83</v>
      </c>
      <c r="AW130" s="13" t="s">
        <v>34</v>
      </c>
      <c r="AX130" s="13" t="s">
        <v>74</v>
      </c>
      <c r="AY130" s="221" t="s">
        <v>139</v>
      </c>
    </row>
    <row r="131" spans="2:65" s="14" customFormat="1" ht="11.25">
      <c r="B131" s="222"/>
      <c r="C131" s="223"/>
      <c r="D131" s="198" t="s">
        <v>155</v>
      </c>
      <c r="E131" s="224" t="s">
        <v>19</v>
      </c>
      <c r="F131" s="225" t="s">
        <v>158</v>
      </c>
      <c r="G131" s="223"/>
      <c r="H131" s="226">
        <v>2.77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155</v>
      </c>
      <c r="AU131" s="232" t="s">
        <v>159</v>
      </c>
      <c r="AV131" s="14" t="s">
        <v>146</v>
      </c>
      <c r="AW131" s="14" t="s">
        <v>34</v>
      </c>
      <c r="AX131" s="14" t="s">
        <v>81</v>
      </c>
      <c r="AY131" s="232" t="s">
        <v>139</v>
      </c>
    </row>
    <row r="132" spans="2:65" s="1" customFormat="1" ht="16.5" customHeight="1">
      <c r="B132" s="34"/>
      <c r="C132" s="185" t="s">
        <v>202</v>
      </c>
      <c r="D132" s="185" t="s">
        <v>141</v>
      </c>
      <c r="E132" s="186" t="s">
        <v>379</v>
      </c>
      <c r="F132" s="187" t="s">
        <v>380</v>
      </c>
      <c r="G132" s="188" t="s">
        <v>144</v>
      </c>
      <c r="H132" s="189">
        <v>277</v>
      </c>
      <c r="I132" s="190"/>
      <c r="J132" s="191">
        <f>ROUND(I132*H132,2)</f>
        <v>0</v>
      </c>
      <c r="K132" s="187" t="s">
        <v>145</v>
      </c>
      <c r="L132" s="38"/>
      <c r="M132" s="192" t="s">
        <v>19</v>
      </c>
      <c r="N132" s="193" t="s">
        <v>45</v>
      </c>
      <c r="O132" s="63"/>
      <c r="P132" s="194">
        <f>O132*H132</f>
        <v>0</v>
      </c>
      <c r="Q132" s="194">
        <v>0</v>
      </c>
      <c r="R132" s="194">
        <f>Q132*H132</f>
        <v>0</v>
      </c>
      <c r="S132" s="194">
        <v>2.9999999999999997E-4</v>
      </c>
      <c r="T132" s="195">
        <f>S132*H132</f>
        <v>8.3099999999999993E-2</v>
      </c>
      <c r="AR132" s="196" t="s">
        <v>146</v>
      </c>
      <c r="AT132" s="196" t="s">
        <v>141</v>
      </c>
      <c r="AU132" s="196" t="s">
        <v>159</v>
      </c>
      <c r="AY132" s="17" t="s">
        <v>139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81</v>
      </c>
      <c r="BK132" s="197">
        <f>ROUND(I132*H132,2)</f>
        <v>0</v>
      </c>
      <c r="BL132" s="17" t="s">
        <v>146</v>
      </c>
      <c r="BM132" s="196" t="s">
        <v>463</v>
      </c>
    </row>
    <row r="133" spans="2:65" s="1" customFormat="1" ht="48.75">
      <c r="B133" s="34"/>
      <c r="C133" s="35"/>
      <c r="D133" s="198" t="s">
        <v>148</v>
      </c>
      <c r="E133" s="35"/>
      <c r="F133" s="199" t="s">
        <v>382</v>
      </c>
      <c r="G133" s="35"/>
      <c r="H133" s="35"/>
      <c r="I133" s="114"/>
      <c r="J133" s="35"/>
      <c r="K133" s="35"/>
      <c r="L133" s="38"/>
      <c r="M133" s="200"/>
      <c r="N133" s="63"/>
      <c r="O133" s="63"/>
      <c r="P133" s="63"/>
      <c r="Q133" s="63"/>
      <c r="R133" s="63"/>
      <c r="S133" s="63"/>
      <c r="T133" s="64"/>
      <c r="AT133" s="17" t="s">
        <v>148</v>
      </c>
      <c r="AU133" s="17" t="s">
        <v>159</v>
      </c>
    </row>
    <row r="134" spans="2:65" s="1" customFormat="1" ht="16.5" customHeight="1">
      <c r="B134" s="34"/>
      <c r="C134" s="185" t="s">
        <v>206</v>
      </c>
      <c r="D134" s="185" t="s">
        <v>141</v>
      </c>
      <c r="E134" s="186" t="s">
        <v>374</v>
      </c>
      <c r="F134" s="187" t="s">
        <v>375</v>
      </c>
      <c r="G134" s="188" t="s">
        <v>144</v>
      </c>
      <c r="H134" s="189">
        <v>277</v>
      </c>
      <c r="I134" s="190"/>
      <c r="J134" s="191">
        <f>ROUND(I134*H134,2)</f>
        <v>0</v>
      </c>
      <c r="K134" s="187" t="s">
        <v>145</v>
      </c>
      <c r="L134" s="38"/>
      <c r="M134" s="192" t="s">
        <v>19</v>
      </c>
      <c r="N134" s="193" t="s">
        <v>45</v>
      </c>
      <c r="O134" s="63"/>
      <c r="P134" s="194">
        <f>O134*H134</f>
        <v>0</v>
      </c>
      <c r="Q134" s="194">
        <v>0</v>
      </c>
      <c r="R134" s="194">
        <f>Q134*H134</f>
        <v>0</v>
      </c>
      <c r="S134" s="194">
        <v>2.9999999999999997E-4</v>
      </c>
      <c r="T134" s="195">
        <f>S134*H134</f>
        <v>8.3099999999999993E-2</v>
      </c>
      <c r="AR134" s="196" t="s">
        <v>146</v>
      </c>
      <c r="AT134" s="196" t="s">
        <v>141</v>
      </c>
      <c r="AU134" s="196" t="s">
        <v>159</v>
      </c>
      <c r="AY134" s="17" t="s">
        <v>139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81</v>
      </c>
      <c r="BK134" s="197">
        <f>ROUND(I134*H134,2)</f>
        <v>0</v>
      </c>
      <c r="BL134" s="17" t="s">
        <v>146</v>
      </c>
      <c r="BM134" s="196" t="s">
        <v>464</v>
      </c>
    </row>
    <row r="135" spans="2:65" s="1" customFormat="1" ht="68.25">
      <c r="B135" s="34"/>
      <c r="C135" s="35"/>
      <c r="D135" s="198" t="s">
        <v>148</v>
      </c>
      <c r="E135" s="35"/>
      <c r="F135" s="199" t="s">
        <v>377</v>
      </c>
      <c r="G135" s="35"/>
      <c r="H135" s="35"/>
      <c r="I135" s="114"/>
      <c r="J135" s="35"/>
      <c r="K135" s="35"/>
      <c r="L135" s="38"/>
      <c r="M135" s="200"/>
      <c r="N135" s="63"/>
      <c r="O135" s="63"/>
      <c r="P135" s="63"/>
      <c r="Q135" s="63"/>
      <c r="R135" s="63"/>
      <c r="S135" s="63"/>
      <c r="T135" s="64"/>
      <c r="AT135" s="17" t="s">
        <v>148</v>
      </c>
      <c r="AU135" s="17" t="s">
        <v>159</v>
      </c>
    </row>
    <row r="136" spans="2:65" s="11" customFormat="1" ht="22.9" customHeight="1">
      <c r="B136" s="169"/>
      <c r="C136" s="170"/>
      <c r="D136" s="171" t="s">
        <v>73</v>
      </c>
      <c r="E136" s="183" t="s">
        <v>383</v>
      </c>
      <c r="F136" s="183" t="s">
        <v>384</v>
      </c>
      <c r="G136" s="170"/>
      <c r="H136" s="170"/>
      <c r="I136" s="173"/>
      <c r="J136" s="184">
        <f>BK136</f>
        <v>0</v>
      </c>
      <c r="K136" s="170"/>
      <c r="L136" s="175"/>
      <c r="M136" s="176"/>
      <c r="N136" s="177"/>
      <c r="O136" s="177"/>
      <c r="P136" s="178">
        <f>SUM(P137:P144)</f>
        <v>0</v>
      </c>
      <c r="Q136" s="177"/>
      <c r="R136" s="178">
        <f>SUM(R137:R144)</f>
        <v>0</v>
      </c>
      <c r="S136" s="177"/>
      <c r="T136" s="179">
        <f>SUM(T137:T144)</f>
        <v>0</v>
      </c>
      <c r="AR136" s="180" t="s">
        <v>81</v>
      </c>
      <c r="AT136" s="181" t="s">
        <v>73</v>
      </c>
      <c r="AU136" s="181" t="s">
        <v>81</v>
      </c>
      <c r="AY136" s="180" t="s">
        <v>139</v>
      </c>
      <c r="BK136" s="182">
        <f>SUM(BK137:BK144)</f>
        <v>0</v>
      </c>
    </row>
    <row r="137" spans="2:65" s="1" customFormat="1" ht="16.5" customHeight="1">
      <c r="B137" s="34"/>
      <c r="C137" s="185" t="s">
        <v>210</v>
      </c>
      <c r="D137" s="185" t="s">
        <v>141</v>
      </c>
      <c r="E137" s="186" t="s">
        <v>386</v>
      </c>
      <c r="F137" s="187" t="s">
        <v>387</v>
      </c>
      <c r="G137" s="188" t="s">
        <v>163</v>
      </c>
      <c r="H137" s="189">
        <v>0.16600000000000001</v>
      </c>
      <c r="I137" s="190"/>
      <c r="J137" s="191">
        <f>ROUND(I137*H137,2)</f>
        <v>0</v>
      </c>
      <c r="K137" s="187" t="s">
        <v>19</v>
      </c>
      <c r="L137" s="38"/>
      <c r="M137" s="192" t="s">
        <v>19</v>
      </c>
      <c r="N137" s="193" t="s">
        <v>45</v>
      </c>
      <c r="O137" s="63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AR137" s="196" t="s">
        <v>146</v>
      </c>
      <c r="AT137" s="196" t="s">
        <v>141</v>
      </c>
      <c r="AU137" s="196" t="s">
        <v>83</v>
      </c>
      <c r="AY137" s="17" t="s">
        <v>139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81</v>
      </c>
      <c r="BK137" s="197">
        <f>ROUND(I137*H137,2)</f>
        <v>0</v>
      </c>
      <c r="BL137" s="17" t="s">
        <v>146</v>
      </c>
      <c r="BM137" s="196" t="s">
        <v>465</v>
      </c>
    </row>
    <row r="138" spans="2:65" s="1" customFormat="1" ht="58.5">
      <c r="B138" s="34"/>
      <c r="C138" s="35"/>
      <c r="D138" s="198" t="s">
        <v>148</v>
      </c>
      <c r="E138" s="35"/>
      <c r="F138" s="199" t="s">
        <v>389</v>
      </c>
      <c r="G138" s="35"/>
      <c r="H138" s="35"/>
      <c r="I138" s="114"/>
      <c r="J138" s="35"/>
      <c r="K138" s="35"/>
      <c r="L138" s="38"/>
      <c r="M138" s="200"/>
      <c r="N138" s="63"/>
      <c r="O138" s="63"/>
      <c r="P138" s="63"/>
      <c r="Q138" s="63"/>
      <c r="R138" s="63"/>
      <c r="S138" s="63"/>
      <c r="T138" s="64"/>
      <c r="AT138" s="17" t="s">
        <v>148</v>
      </c>
      <c r="AU138" s="17" t="s">
        <v>83</v>
      </c>
    </row>
    <row r="139" spans="2:65" s="1" customFormat="1" ht="19.5">
      <c r="B139" s="34"/>
      <c r="C139" s="35"/>
      <c r="D139" s="198" t="s">
        <v>172</v>
      </c>
      <c r="E139" s="35"/>
      <c r="F139" s="199" t="s">
        <v>390</v>
      </c>
      <c r="G139" s="35"/>
      <c r="H139" s="35"/>
      <c r="I139" s="114"/>
      <c r="J139" s="35"/>
      <c r="K139" s="35"/>
      <c r="L139" s="38"/>
      <c r="M139" s="200"/>
      <c r="N139" s="63"/>
      <c r="O139" s="63"/>
      <c r="P139" s="63"/>
      <c r="Q139" s="63"/>
      <c r="R139" s="63"/>
      <c r="S139" s="63"/>
      <c r="T139" s="64"/>
      <c r="AT139" s="17" t="s">
        <v>172</v>
      </c>
      <c r="AU139" s="17" t="s">
        <v>83</v>
      </c>
    </row>
    <row r="140" spans="2:65" s="1" customFormat="1" ht="16.5" customHeight="1">
      <c r="B140" s="34"/>
      <c r="C140" s="185" t="s">
        <v>216</v>
      </c>
      <c r="D140" s="185" t="s">
        <v>141</v>
      </c>
      <c r="E140" s="186" t="s">
        <v>396</v>
      </c>
      <c r="F140" s="187" t="s">
        <v>397</v>
      </c>
      <c r="G140" s="188" t="s">
        <v>163</v>
      </c>
      <c r="H140" s="189">
        <v>0.16600000000000001</v>
      </c>
      <c r="I140" s="190"/>
      <c r="J140" s="191">
        <f>ROUND(I140*H140,2)</f>
        <v>0</v>
      </c>
      <c r="K140" s="187" t="s">
        <v>19</v>
      </c>
      <c r="L140" s="38"/>
      <c r="M140" s="192" t="s">
        <v>19</v>
      </c>
      <c r="N140" s="193" t="s">
        <v>45</v>
      </c>
      <c r="O140" s="63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AR140" s="196" t="s">
        <v>146</v>
      </c>
      <c r="AT140" s="196" t="s">
        <v>141</v>
      </c>
      <c r="AU140" s="196" t="s">
        <v>83</v>
      </c>
      <c r="AY140" s="17" t="s">
        <v>139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81</v>
      </c>
      <c r="BK140" s="197">
        <f>ROUND(I140*H140,2)</f>
        <v>0</v>
      </c>
      <c r="BL140" s="17" t="s">
        <v>146</v>
      </c>
      <c r="BM140" s="196" t="s">
        <v>466</v>
      </c>
    </row>
    <row r="141" spans="2:65" s="1" customFormat="1" ht="58.5">
      <c r="B141" s="34"/>
      <c r="C141" s="35"/>
      <c r="D141" s="198" t="s">
        <v>148</v>
      </c>
      <c r="E141" s="35"/>
      <c r="F141" s="199" t="s">
        <v>399</v>
      </c>
      <c r="G141" s="35"/>
      <c r="H141" s="35"/>
      <c r="I141" s="114"/>
      <c r="J141" s="35"/>
      <c r="K141" s="35"/>
      <c r="L141" s="38"/>
      <c r="M141" s="200"/>
      <c r="N141" s="63"/>
      <c r="O141" s="63"/>
      <c r="P141" s="63"/>
      <c r="Q141" s="63"/>
      <c r="R141" s="63"/>
      <c r="S141" s="63"/>
      <c r="T141" s="64"/>
      <c r="AT141" s="17" t="s">
        <v>148</v>
      </c>
      <c r="AU141" s="17" t="s">
        <v>83</v>
      </c>
    </row>
    <row r="142" spans="2:65" s="1" customFormat="1" ht="16.5" customHeight="1">
      <c r="B142" s="34"/>
      <c r="C142" s="185" t="s">
        <v>8</v>
      </c>
      <c r="D142" s="185" t="s">
        <v>141</v>
      </c>
      <c r="E142" s="186" t="s">
        <v>392</v>
      </c>
      <c r="F142" s="187" t="s">
        <v>393</v>
      </c>
      <c r="G142" s="188" t="s">
        <v>163</v>
      </c>
      <c r="H142" s="189">
        <v>0.16600000000000001</v>
      </c>
      <c r="I142" s="190"/>
      <c r="J142" s="191">
        <f>ROUND(I142*H142,2)</f>
        <v>0</v>
      </c>
      <c r="K142" s="187" t="s">
        <v>19</v>
      </c>
      <c r="L142" s="38"/>
      <c r="M142" s="192" t="s">
        <v>19</v>
      </c>
      <c r="N142" s="193" t="s">
        <v>45</v>
      </c>
      <c r="O142" s="63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AR142" s="196" t="s">
        <v>146</v>
      </c>
      <c r="AT142" s="196" t="s">
        <v>141</v>
      </c>
      <c r="AU142" s="196" t="s">
        <v>83</v>
      </c>
      <c r="AY142" s="17" t="s">
        <v>139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81</v>
      </c>
      <c r="BK142" s="197">
        <f>ROUND(I142*H142,2)</f>
        <v>0</v>
      </c>
      <c r="BL142" s="17" t="s">
        <v>146</v>
      </c>
      <c r="BM142" s="196" t="s">
        <v>467</v>
      </c>
    </row>
    <row r="143" spans="2:65" s="1" customFormat="1" ht="58.5">
      <c r="B143" s="34"/>
      <c r="C143" s="35"/>
      <c r="D143" s="198" t="s">
        <v>148</v>
      </c>
      <c r="E143" s="35"/>
      <c r="F143" s="199" t="s">
        <v>389</v>
      </c>
      <c r="G143" s="35"/>
      <c r="H143" s="35"/>
      <c r="I143" s="114"/>
      <c r="J143" s="35"/>
      <c r="K143" s="35"/>
      <c r="L143" s="38"/>
      <c r="M143" s="200"/>
      <c r="N143" s="63"/>
      <c r="O143" s="63"/>
      <c r="P143" s="63"/>
      <c r="Q143" s="63"/>
      <c r="R143" s="63"/>
      <c r="S143" s="63"/>
      <c r="T143" s="64"/>
      <c r="AT143" s="17" t="s">
        <v>148</v>
      </c>
      <c r="AU143" s="17" t="s">
        <v>83</v>
      </c>
    </row>
    <row r="144" spans="2:65" s="1" customFormat="1" ht="19.5">
      <c r="B144" s="34"/>
      <c r="C144" s="35"/>
      <c r="D144" s="198" t="s">
        <v>172</v>
      </c>
      <c r="E144" s="35"/>
      <c r="F144" s="199" t="s">
        <v>468</v>
      </c>
      <c r="G144" s="35"/>
      <c r="H144" s="35"/>
      <c r="I144" s="114"/>
      <c r="J144" s="35"/>
      <c r="K144" s="35"/>
      <c r="L144" s="38"/>
      <c r="M144" s="200"/>
      <c r="N144" s="63"/>
      <c r="O144" s="63"/>
      <c r="P144" s="63"/>
      <c r="Q144" s="63"/>
      <c r="R144" s="63"/>
      <c r="S144" s="63"/>
      <c r="T144" s="64"/>
      <c r="AT144" s="17" t="s">
        <v>172</v>
      </c>
      <c r="AU144" s="17" t="s">
        <v>83</v>
      </c>
    </row>
    <row r="145" spans="2:65" s="11" customFormat="1" ht="22.9" customHeight="1">
      <c r="B145" s="169"/>
      <c r="C145" s="170"/>
      <c r="D145" s="171" t="s">
        <v>73</v>
      </c>
      <c r="E145" s="183" t="s">
        <v>400</v>
      </c>
      <c r="F145" s="183" t="s">
        <v>401</v>
      </c>
      <c r="G145" s="170"/>
      <c r="H145" s="170"/>
      <c r="I145" s="173"/>
      <c r="J145" s="184">
        <f>BK145</f>
        <v>0</v>
      </c>
      <c r="K145" s="170"/>
      <c r="L145" s="175"/>
      <c r="M145" s="176"/>
      <c r="N145" s="177"/>
      <c r="O145" s="177"/>
      <c r="P145" s="178">
        <f>SUM(P146:P147)</f>
        <v>0</v>
      </c>
      <c r="Q145" s="177"/>
      <c r="R145" s="178">
        <f>SUM(R146:R147)</f>
        <v>0</v>
      </c>
      <c r="S145" s="177"/>
      <c r="T145" s="179">
        <f>SUM(T146:T147)</f>
        <v>0</v>
      </c>
      <c r="AR145" s="180" t="s">
        <v>81</v>
      </c>
      <c r="AT145" s="181" t="s">
        <v>73</v>
      </c>
      <c r="AU145" s="181" t="s">
        <v>81</v>
      </c>
      <c r="AY145" s="180" t="s">
        <v>139</v>
      </c>
      <c r="BK145" s="182">
        <f>SUM(BK146:BK147)</f>
        <v>0</v>
      </c>
    </row>
    <row r="146" spans="2:65" s="1" customFormat="1" ht="24" customHeight="1">
      <c r="B146" s="34"/>
      <c r="C146" s="185" t="s">
        <v>224</v>
      </c>
      <c r="D146" s="185" t="s">
        <v>141</v>
      </c>
      <c r="E146" s="186" t="s">
        <v>403</v>
      </c>
      <c r="F146" s="187" t="s">
        <v>404</v>
      </c>
      <c r="G146" s="188" t="s">
        <v>163</v>
      </c>
      <c r="H146" s="189">
        <v>1.552</v>
      </c>
      <c r="I146" s="190"/>
      <c r="J146" s="191">
        <f>ROUND(I146*H146,2)</f>
        <v>0</v>
      </c>
      <c r="K146" s="187" t="s">
        <v>145</v>
      </c>
      <c r="L146" s="38"/>
      <c r="M146" s="192" t="s">
        <v>19</v>
      </c>
      <c r="N146" s="193" t="s">
        <v>45</v>
      </c>
      <c r="O146" s="63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AR146" s="196" t="s">
        <v>146</v>
      </c>
      <c r="AT146" s="196" t="s">
        <v>141</v>
      </c>
      <c r="AU146" s="196" t="s">
        <v>83</v>
      </c>
      <c r="AY146" s="17" t="s">
        <v>139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81</v>
      </c>
      <c r="BK146" s="197">
        <f>ROUND(I146*H146,2)</f>
        <v>0</v>
      </c>
      <c r="BL146" s="17" t="s">
        <v>146</v>
      </c>
      <c r="BM146" s="196" t="s">
        <v>469</v>
      </c>
    </row>
    <row r="147" spans="2:65" s="1" customFormat="1" ht="24" customHeight="1">
      <c r="B147" s="34"/>
      <c r="C147" s="185" t="s">
        <v>229</v>
      </c>
      <c r="D147" s="185" t="s">
        <v>141</v>
      </c>
      <c r="E147" s="186" t="s">
        <v>407</v>
      </c>
      <c r="F147" s="187" t="s">
        <v>408</v>
      </c>
      <c r="G147" s="188" t="s">
        <v>163</v>
      </c>
      <c r="H147" s="189">
        <v>1.552</v>
      </c>
      <c r="I147" s="190"/>
      <c r="J147" s="191">
        <f>ROUND(I147*H147,2)</f>
        <v>0</v>
      </c>
      <c r="K147" s="187" t="s">
        <v>145</v>
      </c>
      <c r="L147" s="38"/>
      <c r="M147" s="192" t="s">
        <v>19</v>
      </c>
      <c r="N147" s="193" t="s">
        <v>45</v>
      </c>
      <c r="O147" s="63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AR147" s="196" t="s">
        <v>146</v>
      </c>
      <c r="AT147" s="196" t="s">
        <v>141</v>
      </c>
      <c r="AU147" s="196" t="s">
        <v>83</v>
      </c>
      <c r="AY147" s="17" t="s">
        <v>139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81</v>
      </c>
      <c r="BK147" s="197">
        <f>ROUND(I147*H147,2)</f>
        <v>0</v>
      </c>
      <c r="BL147" s="17" t="s">
        <v>146</v>
      </c>
      <c r="BM147" s="196" t="s">
        <v>470</v>
      </c>
    </row>
    <row r="148" spans="2:65" s="11" customFormat="1" ht="25.9" customHeight="1">
      <c r="B148" s="169"/>
      <c r="C148" s="170"/>
      <c r="D148" s="171" t="s">
        <v>73</v>
      </c>
      <c r="E148" s="172" t="s">
        <v>410</v>
      </c>
      <c r="F148" s="172" t="s">
        <v>411</v>
      </c>
      <c r="G148" s="170"/>
      <c r="H148" s="170"/>
      <c r="I148" s="173"/>
      <c r="J148" s="174">
        <f>BK148</f>
        <v>0</v>
      </c>
      <c r="K148" s="170"/>
      <c r="L148" s="175"/>
      <c r="M148" s="176"/>
      <c r="N148" s="177"/>
      <c r="O148" s="177"/>
      <c r="P148" s="178">
        <f>P149+P152</f>
        <v>0</v>
      </c>
      <c r="Q148" s="177"/>
      <c r="R148" s="178">
        <f>R149+R152</f>
        <v>0</v>
      </c>
      <c r="S148" s="177"/>
      <c r="T148" s="179">
        <f>T149+T152</f>
        <v>0</v>
      </c>
      <c r="AR148" s="180" t="s">
        <v>177</v>
      </c>
      <c r="AT148" s="181" t="s">
        <v>73</v>
      </c>
      <c r="AU148" s="181" t="s">
        <v>74</v>
      </c>
      <c r="AY148" s="180" t="s">
        <v>139</v>
      </c>
      <c r="BK148" s="182">
        <f>BK149+BK152</f>
        <v>0</v>
      </c>
    </row>
    <row r="149" spans="2:65" s="11" customFormat="1" ht="22.9" customHeight="1">
      <c r="B149" s="169"/>
      <c r="C149" s="170"/>
      <c r="D149" s="171" t="s">
        <v>73</v>
      </c>
      <c r="E149" s="183" t="s">
        <v>412</v>
      </c>
      <c r="F149" s="183" t="s">
        <v>413</v>
      </c>
      <c r="G149" s="170"/>
      <c r="H149" s="170"/>
      <c r="I149" s="173"/>
      <c r="J149" s="184">
        <f>BK149</f>
        <v>0</v>
      </c>
      <c r="K149" s="170"/>
      <c r="L149" s="175"/>
      <c r="M149" s="176"/>
      <c r="N149" s="177"/>
      <c r="O149" s="177"/>
      <c r="P149" s="178">
        <f>SUM(P150:P151)</f>
        <v>0</v>
      </c>
      <c r="Q149" s="177"/>
      <c r="R149" s="178">
        <f>SUM(R150:R151)</f>
        <v>0</v>
      </c>
      <c r="S149" s="177"/>
      <c r="T149" s="179">
        <f>SUM(T150:T151)</f>
        <v>0</v>
      </c>
      <c r="AR149" s="180" t="s">
        <v>177</v>
      </c>
      <c r="AT149" s="181" t="s">
        <v>73</v>
      </c>
      <c r="AU149" s="181" t="s">
        <v>81</v>
      </c>
      <c r="AY149" s="180" t="s">
        <v>139</v>
      </c>
      <c r="BK149" s="182">
        <f>SUM(BK150:BK151)</f>
        <v>0</v>
      </c>
    </row>
    <row r="150" spans="2:65" s="1" customFormat="1" ht="16.5" customHeight="1">
      <c r="B150" s="34"/>
      <c r="C150" s="185" t="s">
        <v>233</v>
      </c>
      <c r="D150" s="185" t="s">
        <v>141</v>
      </c>
      <c r="E150" s="186" t="s">
        <v>415</v>
      </c>
      <c r="F150" s="187" t="s">
        <v>416</v>
      </c>
      <c r="G150" s="188" t="s">
        <v>417</v>
      </c>
      <c r="H150" s="189">
        <v>0.5</v>
      </c>
      <c r="I150" s="190"/>
      <c r="J150" s="191">
        <f>ROUND(I150*H150,2)</f>
        <v>0</v>
      </c>
      <c r="K150" s="187" t="s">
        <v>145</v>
      </c>
      <c r="L150" s="38"/>
      <c r="M150" s="192" t="s">
        <v>19</v>
      </c>
      <c r="N150" s="193" t="s">
        <v>45</v>
      </c>
      <c r="O150" s="63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AR150" s="196" t="s">
        <v>418</v>
      </c>
      <c r="AT150" s="196" t="s">
        <v>141</v>
      </c>
      <c r="AU150" s="196" t="s">
        <v>83</v>
      </c>
      <c r="AY150" s="17" t="s">
        <v>139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81</v>
      </c>
      <c r="BK150" s="197">
        <f>ROUND(I150*H150,2)</f>
        <v>0</v>
      </c>
      <c r="BL150" s="17" t="s">
        <v>418</v>
      </c>
      <c r="BM150" s="196" t="s">
        <v>471</v>
      </c>
    </row>
    <row r="151" spans="2:65" s="1" customFormat="1" ht="19.5">
      <c r="B151" s="34"/>
      <c r="C151" s="35"/>
      <c r="D151" s="198" t="s">
        <v>172</v>
      </c>
      <c r="E151" s="35"/>
      <c r="F151" s="199" t="s">
        <v>420</v>
      </c>
      <c r="G151" s="35"/>
      <c r="H151" s="35"/>
      <c r="I151" s="114"/>
      <c r="J151" s="35"/>
      <c r="K151" s="35"/>
      <c r="L151" s="38"/>
      <c r="M151" s="200"/>
      <c r="N151" s="63"/>
      <c r="O151" s="63"/>
      <c r="P151" s="63"/>
      <c r="Q151" s="63"/>
      <c r="R151" s="63"/>
      <c r="S151" s="63"/>
      <c r="T151" s="64"/>
      <c r="AT151" s="17" t="s">
        <v>172</v>
      </c>
      <c r="AU151" s="17" t="s">
        <v>83</v>
      </c>
    </row>
    <row r="152" spans="2:65" s="11" customFormat="1" ht="22.9" customHeight="1">
      <c r="B152" s="169"/>
      <c r="C152" s="170"/>
      <c r="D152" s="171" t="s">
        <v>73</v>
      </c>
      <c r="E152" s="183" t="s">
        <v>421</v>
      </c>
      <c r="F152" s="183" t="s">
        <v>422</v>
      </c>
      <c r="G152" s="170"/>
      <c r="H152" s="170"/>
      <c r="I152" s="173"/>
      <c r="J152" s="184">
        <f>BK152</f>
        <v>0</v>
      </c>
      <c r="K152" s="170"/>
      <c r="L152" s="175"/>
      <c r="M152" s="176"/>
      <c r="N152" s="177"/>
      <c r="O152" s="177"/>
      <c r="P152" s="178">
        <f>SUM(P153:P157)</f>
        <v>0</v>
      </c>
      <c r="Q152" s="177"/>
      <c r="R152" s="178">
        <f>SUM(R153:R157)</f>
        <v>0</v>
      </c>
      <c r="S152" s="177"/>
      <c r="T152" s="179">
        <f>SUM(T153:T157)</f>
        <v>0</v>
      </c>
      <c r="AR152" s="180" t="s">
        <v>177</v>
      </c>
      <c r="AT152" s="181" t="s">
        <v>73</v>
      </c>
      <c r="AU152" s="181" t="s">
        <v>81</v>
      </c>
      <c r="AY152" s="180" t="s">
        <v>139</v>
      </c>
      <c r="BK152" s="182">
        <f>SUM(BK153:BK157)</f>
        <v>0</v>
      </c>
    </row>
    <row r="153" spans="2:65" s="1" customFormat="1" ht="16.5" customHeight="1">
      <c r="B153" s="34"/>
      <c r="C153" s="185" t="s">
        <v>237</v>
      </c>
      <c r="D153" s="185" t="s">
        <v>141</v>
      </c>
      <c r="E153" s="186" t="s">
        <v>424</v>
      </c>
      <c r="F153" s="187" t="s">
        <v>425</v>
      </c>
      <c r="G153" s="188" t="s">
        <v>417</v>
      </c>
      <c r="H153" s="189">
        <v>1.718</v>
      </c>
      <c r="I153" s="190"/>
      <c r="J153" s="191">
        <f>ROUND(I153*H153,2)</f>
        <v>0</v>
      </c>
      <c r="K153" s="187" t="s">
        <v>145</v>
      </c>
      <c r="L153" s="38"/>
      <c r="M153" s="192" t="s">
        <v>19</v>
      </c>
      <c r="N153" s="193" t="s">
        <v>45</v>
      </c>
      <c r="O153" s="63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AR153" s="196" t="s">
        <v>418</v>
      </c>
      <c r="AT153" s="196" t="s">
        <v>141</v>
      </c>
      <c r="AU153" s="196" t="s">
        <v>83</v>
      </c>
      <c r="AY153" s="17" t="s">
        <v>139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81</v>
      </c>
      <c r="BK153" s="197">
        <f>ROUND(I153*H153,2)</f>
        <v>0</v>
      </c>
      <c r="BL153" s="17" t="s">
        <v>418</v>
      </c>
      <c r="BM153" s="196" t="s">
        <v>472</v>
      </c>
    </row>
    <row r="154" spans="2:65" s="1" customFormat="1" ht="29.25">
      <c r="B154" s="34"/>
      <c r="C154" s="35"/>
      <c r="D154" s="198" t="s">
        <v>172</v>
      </c>
      <c r="E154" s="35"/>
      <c r="F154" s="199" t="s">
        <v>427</v>
      </c>
      <c r="G154" s="35"/>
      <c r="H154" s="35"/>
      <c r="I154" s="114"/>
      <c r="J154" s="35"/>
      <c r="K154" s="35"/>
      <c r="L154" s="38"/>
      <c r="M154" s="200"/>
      <c r="N154" s="63"/>
      <c r="O154" s="63"/>
      <c r="P154" s="63"/>
      <c r="Q154" s="63"/>
      <c r="R154" s="63"/>
      <c r="S154" s="63"/>
      <c r="T154" s="64"/>
      <c r="AT154" s="17" t="s">
        <v>172</v>
      </c>
      <c r="AU154" s="17" t="s">
        <v>83</v>
      </c>
    </row>
    <row r="155" spans="2:65" s="12" customFormat="1" ht="11.25">
      <c r="B155" s="201"/>
      <c r="C155" s="202"/>
      <c r="D155" s="198" t="s">
        <v>155</v>
      </c>
      <c r="E155" s="203" t="s">
        <v>19</v>
      </c>
      <c r="F155" s="204" t="s">
        <v>473</v>
      </c>
      <c r="G155" s="202"/>
      <c r="H155" s="203" t="s">
        <v>19</v>
      </c>
      <c r="I155" s="205"/>
      <c r="J155" s="202"/>
      <c r="K155" s="202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155</v>
      </c>
      <c r="AU155" s="210" t="s">
        <v>83</v>
      </c>
      <c r="AV155" s="12" t="s">
        <v>81</v>
      </c>
      <c r="AW155" s="12" t="s">
        <v>34</v>
      </c>
      <c r="AX155" s="12" t="s">
        <v>74</v>
      </c>
      <c r="AY155" s="210" t="s">
        <v>139</v>
      </c>
    </row>
    <row r="156" spans="2:65" s="13" customFormat="1" ht="11.25">
      <c r="B156" s="211"/>
      <c r="C156" s="212"/>
      <c r="D156" s="198" t="s">
        <v>155</v>
      </c>
      <c r="E156" s="213" t="s">
        <v>19</v>
      </c>
      <c r="F156" s="214" t="s">
        <v>474</v>
      </c>
      <c r="G156" s="212"/>
      <c r="H156" s="215">
        <v>1.718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155</v>
      </c>
      <c r="AU156" s="221" t="s">
        <v>83</v>
      </c>
      <c r="AV156" s="13" t="s">
        <v>83</v>
      </c>
      <c r="AW156" s="13" t="s">
        <v>34</v>
      </c>
      <c r="AX156" s="13" t="s">
        <v>74</v>
      </c>
      <c r="AY156" s="221" t="s">
        <v>139</v>
      </c>
    </row>
    <row r="157" spans="2:65" s="14" customFormat="1" ht="11.25">
      <c r="B157" s="222"/>
      <c r="C157" s="223"/>
      <c r="D157" s="198" t="s">
        <v>155</v>
      </c>
      <c r="E157" s="224" t="s">
        <v>19</v>
      </c>
      <c r="F157" s="225" t="s">
        <v>158</v>
      </c>
      <c r="G157" s="223"/>
      <c r="H157" s="226">
        <v>1.718</v>
      </c>
      <c r="I157" s="227"/>
      <c r="J157" s="223"/>
      <c r="K157" s="223"/>
      <c r="L157" s="228"/>
      <c r="M157" s="243"/>
      <c r="N157" s="244"/>
      <c r="O157" s="244"/>
      <c r="P157" s="244"/>
      <c r="Q157" s="244"/>
      <c r="R157" s="244"/>
      <c r="S157" s="244"/>
      <c r="T157" s="245"/>
      <c r="AT157" s="232" t="s">
        <v>155</v>
      </c>
      <c r="AU157" s="232" t="s">
        <v>83</v>
      </c>
      <c r="AV157" s="14" t="s">
        <v>146</v>
      </c>
      <c r="AW157" s="14" t="s">
        <v>34</v>
      </c>
      <c r="AX157" s="14" t="s">
        <v>81</v>
      </c>
      <c r="AY157" s="232" t="s">
        <v>139</v>
      </c>
    </row>
    <row r="158" spans="2:65" s="1" customFormat="1" ht="6.95" customHeight="1">
      <c r="B158" s="46"/>
      <c r="C158" s="47"/>
      <c r="D158" s="47"/>
      <c r="E158" s="47"/>
      <c r="F158" s="47"/>
      <c r="G158" s="47"/>
      <c r="H158" s="47"/>
      <c r="I158" s="137"/>
      <c r="J158" s="47"/>
      <c r="K158" s="47"/>
      <c r="L158" s="38"/>
    </row>
  </sheetData>
  <sheetProtection algorithmName="SHA-512" hashValue="fmwUrbleXn+8R8LmioD/5Xz4ISzp2dLFMf+aLvPh3xkw3DAsbqvGwq0GHzFNfBpKn26mVZEeqLcyxOemJyAtCQ==" saltValue="fPKmf4jT+hKO7vNkgLy4+srPBSEpSzjxNZd1q0Z888DcCcqSVRa6HGi7esJsHYRae3qVeMO/uT8Tnw9YqbD7Lw==" spinCount="100000" sheet="1" objects="1" scenarios="1" formatColumns="0" formatRows="0" autoFilter="0"/>
  <autoFilter ref="C95:K157" xr:uid="{00000000-0009-0000-0000-000002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Header>&amp;RPokud je uveden referenční výrobek, může být nahrazen rovnocenným řešením dle ust. § 89 odst. 6 zákona č. 134/2016 Sb.</oddHead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3"/>
  <sheetViews>
    <sheetView showGridLines="0" zoomScaleNormal="100" workbookViewId="0">
      <selection activeCell="AN4" sqref="AN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94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83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1" t="str">
        <f>'Rekapitulace stavby'!K6</f>
        <v>SO 220 Sadové úpravy</v>
      </c>
      <c r="F7" s="372"/>
      <c r="G7" s="372"/>
      <c r="H7" s="372"/>
      <c r="L7" s="20"/>
    </row>
    <row r="8" spans="2:46" ht="12" customHeight="1">
      <c r="B8" s="20"/>
      <c r="D8" s="113" t="s">
        <v>102</v>
      </c>
      <c r="L8" s="20"/>
    </row>
    <row r="9" spans="2:46" s="1" customFormat="1" ht="16.5" customHeight="1">
      <c r="B9" s="38"/>
      <c r="E9" s="371" t="s">
        <v>103</v>
      </c>
      <c r="F9" s="373"/>
      <c r="G9" s="373"/>
      <c r="H9" s="373"/>
      <c r="I9" s="114"/>
      <c r="L9" s="38"/>
    </row>
    <row r="10" spans="2:46" s="1" customFormat="1" ht="12" customHeight="1">
      <c r="B10" s="38"/>
      <c r="D10" s="113" t="s">
        <v>104</v>
      </c>
      <c r="I10" s="114"/>
      <c r="L10" s="38"/>
    </row>
    <row r="11" spans="2:46" s="1" customFormat="1" ht="36.950000000000003" customHeight="1">
      <c r="B11" s="38"/>
      <c r="E11" s="374" t="s">
        <v>475</v>
      </c>
      <c r="F11" s="373"/>
      <c r="G11" s="373"/>
      <c r="H11" s="373"/>
      <c r="I11" s="114"/>
      <c r="L11" s="38"/>
    </row>
    <row r="12" spans="2:46" s="1" customFormat="1" ht="11.25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22</v>
      </c>
      <c r="I14" s="115" t="s">
        <v>23</v>
      </c>
      <c r="J14" s="116" t="str">
        <f>'Rekapitulace stavby'!AN8</f>
        <v>13. 4. 2020</v>
      </c>
      <c r="L14" s="38"/>
    </row>
    <row r="15" spans="2:46" s="1" customFormat="1" ht="10.9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5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5" t="str">
        <f>'Rekapitulace stavby'!E14</f>
        <v>Vyplň údaj</v>
      </c>
      <c r="F20" s="376"/>
      <c r="G20" s="376"/>
      <c r="H20" s="376"/>
      <c r="I20" s="115" t="s">
        <v>28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33</v>
      </c>
      <c r="I23" s="115" t="s">
        <v>28</v>
      </c>
      <c r="J23" s="102" t="s">
        <v>19</v>
      </c>
      <c r="L23" s="38"/>
    </row>
    <row r="24" spans="2:12" s="1" customFormat="1" ht="6.95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36</v>
      </c>
      <c r="L25" s="38"/>
    </row>
    <row r="26" spans="2:12" s="1" customFormat="1" ht="18" customHeight="1">
      <c r="B26" s="38"/>
      <c r="E26" s="102" t="s">
        <v>37</v>
      </c>
      <c r="I26" s="115" t="s">
        <v>28</v>
      </c>
      <c r="J26" s="102" t="s">
        <v>19</v>
      </c>
      <c r="L26" s="38"/>
    </row>
    <row r="27" spans="2:12" s="1" customFormat="1" ht="6.95" customHeight="1">
      <c r="B27" s="38"/>
      <c r="I27" s="114"/>
      <c r="L27" s="38"/>
    </row>
    <row r="28" spans="2:12" s="1" customFormat="1" ht="12" customHeight="1">
      <c r="B28" s="38"/>
      <c r="D28" s="113" t="s">
        <v>38</v>
      </c>
      <c r="I28" s="114"/>
      <c r="L28" s="38"/>
    </row>
    <row r="29" spans="2:12" s="7" customFormat="1" ht="51" customHeight="1">
      <c r="B29" s="117"/>
      <c r="E29" s="377" t="s">
        <v>39</v>
      </c>
      <c r="F29" s="377"/>
      <c r="G29" s="377"/>
      <c r="H29" s="377"/>
      <c r="I29" s="118"/>
      <c r="L29" s="117"/>
    </row>
    <row r="30" spans="2:12" s="1" customFormat="1" ht="6.95" customHeight="1">
      <c r="B30" s="38"/>
      <c r="I30" s="114"/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40</v>
      </c>
      <c r="I32" s="114"/>
      <c r="J32" s="121">
        <f>ROUND(J96, 2)</f>
        <v>0</v>
      </c>
      <c r="L32" s="38"/>
    </row>
    <row r="33" spans="2:12" s="1" customFormat="1" ht="6.95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5" customHeight="1">
      <c r="B34" s="38"/>
      <c r="F34" s="122" t="s">
        <v>42</v>
      </c>
      <c r="I34" s="123" t="s">
        <v>41</v>
      </c>
      <c r="J34" s="122" t="s">
        <v>43</v>
      </c>
      <c r="L34" s="38"/>
    </row>
    <row r="35" spans="2:12" s="1" customFormat="1" ht="14.45" customHeight="1">
      <c r="B35" s="38"/>
      <c r="D35" s="124" t="s">
        <v>44</v>
      </c>
      <c r="E35" s="113" t="s">
        <v>45</v>
      </c>
      <c r="F35" s="125">
        <f>ROUND((SUM(BE96:BE182)),  2)</f>
        <v>0</v>
      </c>
      <c r="I35" s="126">
        <v>0.21</v>
      </c>
      <c r="J35" s="125">
        <f>ROUND(((SUM(BE96:BE182))*I35),  2)</f>
        <v>0</v>
      </c>
      <c r="L35" s="38"/>
    </row>
    <row r="36" spans="2:12" s="1" customFormat="1" ht="14.45" customHeight="1">
      <c r="B36" s="38"/>
      <c r="E36" s="113" t="s">
        <v>46</v>
      </c>
      <c r="F36" s="125">
        <f>ROUND((SUM(BF96:BF182)),  2)</f>
        <v>0</v>
      </c>
      <c r="I36" s="126">
        <v>0.15</v>
      </c>
      <c r="J36" s="125">
        <f>ROUND(((SUM(BF96:BF182))*I36),  2)</f>
        <v>0</v>
      </c>
      <c r="L36" s="38"/>
    </row>
    <row r="37" spans="2:12" s="1" customFormat="1" ht="14.45" hidden="1" customHeight="1">
      <c r="B37" s="38"/>
      <c r="E37" s="113" t="s">
        <v>47</v>
      </c>
      <c r="F37" s="125">
        <f>ROUND((SUM(BG96:BG182)),  2)</f>
        <v>0</v>
      </c>
      <c r="I37" s="126">
        <v>0.21</v>
      </c>
      <c r="J37" s="125">
        <f>0</f>
        <v>0</v>
      </c>
      <c r="L37" s="38"/>
    </row>
    <row r="38" spans="2:12" s="1" customFormat="1" ht="14.45" hidden="1" customHeight="1">
      <c r="B38" s="38"/>
      <c r="E38" s="113" t="s">
        <v>48</v>
      </c>
      <c r="F38" s="125">
        <f>ROUND((SUM(BH96:BH182)),  2)</f>
        <v>0</v>
      </c>
      <c r="I38" s="126">
        <v>0.15</v>
      </c>
      <c r="J38" s="125">
        <f>0</f>
        <v>0</v>
      </c>
      <c r="L38" s="38"/>
    </row>
    <row r="39" spans="2:12" s="1" customFormat="1" ht="14.45" hidden="1" customHeight="1">
      <c r="B39" s="38"/>
      <c r="E39" s="113" t="s">
        <v>49</v>
      </c>
      <c r="F39" s="125">
        <f>ROUND((SUM(BI96:BI182)),  2)</f>
        <v>0</v>
      </c>
      <c r="I39" s="126">
        <v>0</v>
      </c>
      <c r="J39" s="125">
        <f>0</f>
        <v>0</v>
      </c>
      <c r="L39" s="38"/>
    </row>
    <row r="40" spans="2:12" s="1" customFormat="1" ht="6.95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50</v>
      </c>
      <c r="E41" s="129"/>
      <c r="F41" s="129"/>
      <c r="G41" s="130" t="s">
        <v>51</v>
      </c>
      <c r="H41" s="131" t="s">
        <v>52</v>
      </c>
      <c r="I41" s="132"/>
      <c r="J41" s="133">
        <f>SUM(J32:J39)</f>
        <v>0</v>
      </c>
      <c r="K41" s="134"/>
      <c r="L41" s="38"/>
    </row>
    <row r="42" spans="2:12" s="1" customFormat="1" ht="14.45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5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8" t="str">
        <f>E7</f>
        <v>SO 220 Sadové úpravy</v>
      </c>
      <c r="F50" s="379"/>
      <c r="G50" s="379"/>
      <c r="H50" s="379"/>
      <c r="I50" s="114"/>
      <c r="J50" s="35"/>
      <c r="K50" s="35"/>
      <c r="L50" s="38"/>
    </row>
    <row r="51" spans="2:47" ht="12" customHeight="1">
      <c r="B51" s="21"/>
      <c r="C51" s="29" t="s">
        <v>102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8" t="s">
        <v>103</v>
      </c>
      <c r="F52" s="380"/>
      <c r="G52" s="380"/>
      <c r="H52" s="380"/>
      <c r="I52" s="114"/>
      <c r="J52" s="35"/>
      <c r="K52" s="35"/>
      <c r="L52" s="38"/>
    </row>
    <row r="53" spans="2:47" s="1" customFormat="1" ht="12" customHeight="1">
      <c r="B53" s="34"/>
      <c r="C53" s="29" t="s">
        <v>104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7" t="str">
        <f>E11</f>
        <v>03 - Výsadba nových stromů a keřů do nádob</v>
      </c>
      <c r="F54" s="380"/>
      <c r="G54" s="380"/>
      <c r="H54" s="380"/>
      <c r="I54" s="114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Moravská Ostrava</v>
      </c>
      <c r="G56" s="35"/>
      <c r="H56" s="35"/>
      <c r="I56" s="115" t="s">
        <v>23</v>
      </c>
      <c r="J56" s="58" t="str">
        <f>IF(J14="","",J14)</f>
        <v>13. 4. 2020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2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2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107</v>
      </c>
      <c r="D61" s="142"/>
      <c r="E61" s="142"/>
      <c r="F61" s="142"/>
      <c r="G61" s="142"/>
      <c r="H61" s="142"/>
      <c r="I61" s="143"/>
      <c r="J61" s="144" t="s">
        <v>108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9" customHeight="1">
      <c r="B63" s="34"/>
      <c r="C63" s="145" t="s">
        <v>72</v>
      </c>
      <c r="D63" s="35"/>
      <c r="E63" s="35"/>
      <c r="F63" s="35"/>
      <c r="G63" s="35"/>
      <c r="H63" s="35"/>
      <c r="I63" s="114"/>
      <c r="J63" s="76">
        <f>J96</f>
        <v>0</v>
      </c>
      <c r="K63" s="35"/>
      <c r="L63" s="38"/>
      <c r="AU63" s="17" t="s">
        <v>109</v>
      </c>
    </row>
    <row r="64" spans="2:47" s="8" customFormat="1" ht="24.95" customHeight="1">
      <c r="B64" s="146"/>
      <c r="C64" s="147"/>
      <c r="D64" s="148" t="s">
        <v>110</v>
      </c>
      <c r="E64" s="149"/>
      <c r="F64" s="149"/>
      <c r="G64" s="149"/>
      <c r="H64" s="149"/>
      <c r="I64" s="150"/>
      <c r="J64" s="151">
        <f>J97</f>
        <v>0</v>
      </c>
      <c r="K64" s="147"/>
      <c r="L64" s="152"/>
    </row>
    <row r="65" spans="2:12" s="9" customFormat="1" ht="19.899999999999999" customHeight="1">
      <c r="B65" s="153"/>
      <c r="C65" s="96"/>
      <c r="D65" s="154" t="s">
        <v>111</v>
      </c>
      <c r="E65" s="155"/>
      <c r="F65" s="155"/>
      <c r="G65" s="155"/>
      <c r="H65" s="155"/>
      <c r="I65" s="156"/>
      <c r="J65" s="157">
        <f>J98</f>
        <v>0</v>
      </c>
      <c r="K65" s="96"/>
      <c r="L65" s="158"/>
    </row>
    <row r="66" spans="2:12" s="9" customFormat="1" ht="19.899999999999999" customHeight="1">
      <c r="B66" s="153"/>
      <c r="C66" s="96"/>
      <c r="D66" s="154" t="s">
        <v>113</v>
      </c>
      <c r="E66" s="155"/>
      <c r="F66" s="155"/>
      <c r="G66" s="155"/>
      <c r="H66" s="155"/>
      <c r="I66" s="156"/>
      <c r="J66" s="157">
        <f>J113</f>
        <v>0</v>
      </c>
      <c r="K66" s="96"/>
      <c r="L66" s="158"/>
    </row>
    <row r="67" spans="2:12" s="9" customFormat="1" ht="14.85" customHeight="1">
      <c r="B67" s="153"/>
      <c r="C67" s="96"/>
      <c r="D67" s="154" t="s">
        <v>476</v>
      </c>
      <c r="E67" s="155"/>
      <c r="F67" s="155"/>
      <c r="G67" s="155"/>
      <c r="H67" s="155"/>
      <c r="I67" s="156"/>
      <c r="J67" s="157">
        <f>J114</f>
        <v>0</v>
      </c>
      <c r="K67" s="96"/>
      <c r="L67" s="158"/>
    </row>
    <row r="68" spans="2:12" s="9" customFormat="1" ht="14.85" customHeight="1">
      <c r="B68" s="153"/>
      <c r="C68" s="96"/>
      <c r="D68" s="154" t="s">
        <v>114</v>
      </c>
      <c r="E68" s="155"/>
      <c r="F68" s="155"/>
      <c r="G68" s="155"/>
      <c r="H68" s="155"/>
      <c r="I68" s="156"/>
      <c r="J68" s="157">
        <f>J130</f>
        <v>0</v>
      </c>
      <c r="K68" s="96"/>
      <c r="L68" s="158"/>
    </row>
    <row r="69" spans="2:12" s="9" customFormat="1" ht="14.85" customHeight="1">
      <c r="B69" s="153"/>
      <c r="C69" s="96"/>
      <c r="D69" s="154" t="s">
        <v>118</v>
      </c>
      <c r="E69" s="155"/>
      <c r="F69" s="155"/>
      <c r="G69" s="155"/>
      <c r="H69" s="155"/>
      <c r="I69" s="156"/>
      <c r="J69" s="157">
        <f>J149</f>
        <v>0</v>
      </c>
      <c r="K69" s="96"/>
      <c r="L69" s="158"/>
    </row>
    <row r="70" spans="2:12" s="9" customFormat="1" ht="19.899999999999999" customHeight="1">
      <c r="B70" s="153"/>
      <c r="C70" s="96"/>
      <c r="D70" s="154" t="s">
        <v>119</v>
      </c>
      <c r="E70" s="155"/>
      <c r="F70" s="155"/>
      <c r="G70" s="155"/>
      <c r="H70" s="155"/>
      <c r="I70" s="156"/>
      <c r="J70" s="157">
        <f>J162</f>
        <v>0</v>
      </c>
      <c r="K70" s="96"/>
      <c r="L70" s="158"/>
    </row>
    <row r="71" spans="2:12" s="9" customFormat="1" ht="19.899999999999999" customHeight="1">
      <c r="B71" s="153"/>
      <c r="C71" s="96"/>
      <c r="D71" s="154" t="s">
        <v>120</v>
      </c>
      <c r="E71" s="155"/>
      <c r="F71" s="155"/>
      <c r="G71" s="155"/>
      <c r="H71" s="155"/>
      <c r="I71" s="156"/>
      <c r="J71" s="157">
        <f>J170</f>
        <v>0</v>
      </c>
      <c r="K71" s="96"/>
      <c r="L71" s="158"/>
    </row>
    <row r="72" spans="2:12" s="8" customFormat="1" ht="24.95" customHeight="1">
      <c r="B72" s="146"/>
      <c r="C72" s="147"/>
      <c r="D72" s="148" t="s">
        <v>121</v>
      </c>
      <c r="E72" s="149"/>
      <c r="F72" s="149"/>
      <c r="G72" s="149"/>
      <c r="H72" s="149"/>
      <c r="I72" s="150"/>
      <c r="J72" s="151">
        <f>J173</f>
        <v>0</v>
      </c>
      <c r="K72" s="147"/>
      <c r="L72" s="152"/>
    </row>
    <row r="73" spans="2:12" s="9" customFormat="1" ht="19.899999999999999" customHeight="1">
      <c r="B73" s="153"/>
      <c r="C73" s="96"/>
      <c r="D73" s="154" t="s">
        <v>122</v>
      </c>
      <c r="E73" s="155"/>
      <c r="F73" s="155"/>
      <c r="G73" s="155"/>
      <c r="H73" s="155"/>
      <c r="I73" s="156"/>
      <c r="J73" s="157">
        <f>J174</f>
        <v>0</v>
      </c>
      <c r="K73" s="96"/>
      <c r="L73" s="158"/>
    </row>
    <row r="74" spans="2:12" s="9" customFormat="1" ht="19.899999999999999" customHeight="1">
      <c r="B74" s="153"/>
      <c r="C74" s="96"/>
      <c r="D74" s="154" t="s">
        <v>123</v>
      </c>
      <c r="E74" s="155"/>
      <c r="F74" s="155"/>
      <c r="G74" s="155"/>
      <c r="H74" s="155"/>
      <c r="I74" s="156"/>
      <c r="J74" s="157">
        <f>J177</f>
        <v>0</v>
      </c>
      <c r="K74" s="96"/>
      <c r="L74" s="158"/>
    </row>
    <row r="75" spans="2:12" s="1" customFormat="1" ht="21.75" customHeight="1"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38"/>
    </row>
    <row r="76" spans="2:12" s="1" customFormat="1" ht="6.95" customHeight="1">
      <c r="B76" s="46"/>
      <c r="C76" s="47"/>
      <c r="D76" s="47"/>
      <c r="E76" s="47"/>
      <c r="F76" s="47"/>
      <c r="G76" s="47"/>
      <c r="H76" s="47"/>
      <c r="I76" s="137"/>
      <c r="J76" s="47"/>
      <c r="K76" s="47"/>
      <c r="L76" s="38"/>
    </row>
    <row r="80" spans="2:12" s="1" customFormat="1" ht="6.95" customHeight="1">
      <c r="B80" s="48"/>
      <c r="C80" s="49"/>
      <c r="D80" s="49"/>
      <c r="E80" s="49"/>
      <c r="F80" s="49"/>
      <c r="G80" s="49"/>
      <c r="H80" s="49"/>
      <c r="I80" s="140"/>
      <c r="J80" s="49"/>
      <c r="K80" s="49"/>
      <c r="L80" s="38"/>
    </row>
    <row r="81" spans="2:63" s="1" customFormat="1" ht="24.95" customHeight="1">
      <c r="B81" s="34"/>
      <c r="C81" s="23" t="s">
        <v>124</v>
      </c>
      <c r="D81" s="35"/>
      <c r="E81" s="35"/>
      <c r="F81" s="35"/>
      <c r="G81" s="35"/>
      <c r="H81" s="35"/>
      <c r="I81" s="114"/>
      <c r="J81" s="35"/>
      <c r="K81" s="35"/>
      <c r="L81" s="38"/>
    </row>
    <row r="82" spans="2:63" s="1" customFormat="1" ht="6.95" customHeight="1"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38"/>
    </row>
    <row r="83" spans="2:63" s="1" customFormat="1" ht="12" customHeight="1">
      <c r="B83" s="34"/>
      <c r="C83" s="29" t="s">
        <v>16</v>
      </c>
      <c r="D83" s="35"/>
      <c r="E83" s="35"/>
      <c r="F83" s="35"/>
      <c r="G83" s="35"/>
      <c r="H83" s="35"/>
      <c r="I83" s="114"/>
      <c r="J83" s="35"/>
      <c r="K83" s="35"/>
      <c r="L83" s="38"/>
    </row>
    <row r="84" spans="2:63" s="1" customFormat="1" ht="16.5" customHeight="1">
      <c r="B84" s="34"/>
      <c r="C84" s="35"/>
      <c r="D84" s="35"/>
      <c r="E84" s="378" t="str">
        <f>E7</f>
        <v>SO 220 Sadové úpravy</v>
      </c>
      <c r="F84" s="379"/>
      <c r="G84" s="379"/>
      <c r="H84" s="379"/>
      <c r="I84" s="114"/>
      <c r="J84" s="35"/>
      <c r="K84" s="35"/>
      <c r="L84" s="38"/>
    </row>
    <row r="85" spans="2:63" ht="12" customHeight="1">
      <c r="B85" s="21"/>
      <c r="C85" s="29" t="s">
        <v>102</v>
      </c>
      <c r="D85" s="22"/>
      <c r="E85" s="22"/>
      <c r="F85" s="22"/>
      <c r="G85" s="22"/>
      <c r="H85" s="22"/>
      <c r="J85" s="22"/>
      <c r="K85" s="22"/>
      <c r="L85" s="20"/>
    </row>
    <row r="86" spans="2:63" s="1" customFormat="1" ht="16.5" customHeight="1">
      <c r="B86" s="34"/>
      <c r="C86" s="35"/>
      <c r="D86" s="35"/>
      <c r="E86" s="378" t="s">
        <v>103</v>
      </c>
      <c r="F86" s="380"/>
      <c r="G86" s="380"/>
      <c r="H86" s="380"/>
      <c r="I86" s="114"/>
      <c r="J86" s="35"/>
      <c r="K86" s="35"/>
      <c r="L86" s="38"/>
    </row>
    <row r="87" spans="2:63" s="1" customFormat="1" ht="12" customHeight="1">
      <c r="B87" s="34"/>
      <c r="C87" s="29" t="s">
        <v>104</v>
      </c>
      <c r="D87" s="35"/>
      <c r="E87" s="35"/>
      <c r="F87" s="35"/>
      <c r="G87" s="35"/>
      <c r="H87" s="35"/>
      <c r="I87" s="114"/>
      <c r="J87" s="35"/>
      <c r="K87" s="35"/>
      <c r="L87" s="38"/>
    </row>
    <row r="88" spans="2:63" s="1" customFormat="1" ht="16.5" customHeight="1">
      <c r="B88" s="34"/>
      <c r="C88" s="35"/>
      <c r="D88" s="35"/>
      <c r="E88" s="347" t="str">
        <f>E11</f>
        <v>03 - Výsadba nových stromů a keřů do nádob</v>
      </c>
      <c r="F88" s="380"/>
      <c r="G88" s="380"/>
      <c r="H88" s="380"/>
      <c r="I88" s="114"/>
      <c r="J88" s="35"/>
      <c r="K88" s="35"/>
      <c r="L88" s="38"/>
    </row>
    <row r="89" spans="2:63" s="1" customFormat="1" ht="6.95" customHeight="1">
      <c r="B89" s="34"/>
      <c r="C89" s="35"/>
      <c r="D89" s="35"/>
      <c r="E89" s="35"/>
      <c r="F89" s="35"/>
      <c r="G89" s="35"/>
      <c r="H89" s="35"/>
      <c r="I89" s="114"/>
      <c r="J89" s="35"/>
      <c r="K89" s="35"/>
      <c r="L89" s="38"/>
    </row>
    <row r="90" spans="2:63" s="1" customFormat="1" ht="12" customHeight="1">
      <c r="B90" s="34"/>
      <c r="C90" s="29" t="s">
        <v>21</v>
      </c>
      <c r="D90" s="35"/>
      <c r="E90" s="35"/>
      <c r="F90" s="27" t="str">
        <f>F14</f>
        <v>Moravská Ostrava</v>
      </c>
      <c r="G90" s="35"/>
      <c r="H90" s="35"/>
      <c r="I90" s="115" t="s">
        <v>23</v>
      </c>
      <c r="J90" s="58" t="str">
        <f>IF(J14="","",J14)</f>
        <v>13. 4. 2020</v>
      </c>
      <c r="K90" s="35"/>
      <c r="L90" s="38"/>
    </row>
    <row r="91" spans="2:63" s="1" customFormat="1" ht="6.95" customHeight="1">
      <c r="B91" s="34"/>
      <c r="C91" s="35"/>
      <c r="D91" s="35"/>
      <c r="E91" s="35"/>
      <c r="F91" s="35"/>
      <c r="G91" s="35"/>
      <c r="H91" s="35"/>
      <c r="I91" s="114"/>
      <c r="J91" s="35"/>
      <c r="K91" s="35"/>
      <c r="L91" s="38"/>
    </row>
    <row r="92" spans="2:63" s="1" customFormat="1" ht="15.2" customHeight="1">
      <c r="B92" s="34"/>
      <c r="C92" s="29" t="s">
        <v>25</v>
      </c>
      <c r="D92" s="35"/>
      <c r="E92" s="35"/>
      <c r="F92" s="27" t="str">
        <f>E17</f>
        <v xml:space="preserve"> </v>
      </c>
      <c r="G92" s="35"/>
      <c r="H92" s="35"/>
      <c r="I92" s="115" t="s">
        <v>31</v>
      </c>
      <c r="J92" s="32" t="str">
        <f>E23</f>
        <v>ing. Petra Ličková</v>
      </c>
      <c r="K92" s="35"/>
      <c r="L92" s="38"/>
    </row>
    <row r="93" spans="2:63" s="1" customFormat="1" ht="15.2" customHeight="1">
      <c r="B93" s="34"/>
      <c r="C93" s="29" t="s">
        <v>29</v>
      </c>
      <c r="D93" s="35"/>
      <c r="E93" s="35"/>
      <c r="F93" s="27" t="str">
        <f>IF(E20="","",E20)</f>
        <v>Vyplň údaj</v>
      </c>
      <c r="G93" s="35"/>
      <c r="H93" s="35"/>
      <c r="I93" s="115" t="s">
        <v>35</v>
      </c>
      <c r="J93" s="32" t="str">
        <f>E26</f>
        <v>Arch4green s.r.o.</v>
      </c>
      <c r="K93" s="35"/>
      <c r="L93" s="38"/>
    </row>
    <row r="94" spans="2:63" s="1" customFormat="1" ht="10.35" customHeight="1">
      <c r="B94" s="34"/>
      <c r="C94" s="35"/>
      <c r="D94" s="35"/>
      <c r="E94" s="35"/>
      <c r="F94" s="35"/>
      <c r="G94" s="35"/>
      <c r="H94" s="35"/>
      <c r="I94" s="114"/>
      <c r="J94" s="35"/>
      <c r="K94" s="35"/>
      <c r="L94" s="38"/>
    </row>
    <row r="95" spans="2:63" s="10" customFormat="1" ht="29.25" customHeight="1">
      <c r="B95" s="159"/>
      <c r="C95" s="160" t="s">
        <v>125</v>
      </c>
      <c r="D95" s="161" t="s">
        <v>59</v>
      </c>
      <c r="E95" s="161" t="s">
        <v>55</v>
      </c>
      <c r="F95" s="161" t="s">
        <v>56</v>
      </c>
      <c r="G95" s="161" t="s">
        <v>126</v>
      </c>
      <c r="H95" s="161" t="s">
        <v>127</v>
      </c>
      <c r="I95" s="162" t="s">
        <v>128</v>
      </c>
      <c r="J95" s="161" t="s">
        <v>108</v>
      </c>
      <c r="K95" s="163" t="s">
        <v>129</v>
      </c>
      <c r="L95" s="164"/>
      <c r="M95" s="67" t="s">
        <v>19</v>
      </c>
      <c r="N95" s="68" t="s">
        <v>44</v>
      </c>
      <c r="O95" s="68" t="s">
        <v>130</v>
      </c>
      <c r="P95" s="68" t="s">
        <v>131</v>
      </c>
      <c r="Q95" s="68" t="s">
        <v>132</v>
      </c>
      <c r="R95" s="68" t="s">
        <v>133</v>
      </c>
      <c r="S95" s="68" t="s">
        <v>134</v>
      </c>
      <c r="T95" s="69" t="s">
        <v>135</v>
      </c>
    </row>
    <row r="96" spans="2:63" s="1" customFormat="1" ht="22.9" customHeight="1">
      <c r="B96" s="34"/>
      <c r="C96" s="74" t="s">
        <v>136</v>
      </c>
      <c r="D96" s="35"/>
      <c r="E96" s="35"/>
      <c r="F96" s="35"/>
      <c r="G96" s="35"/>
      <c r="H96" s="35"/>
      <c r="I96" s="114"/>
      <c r="J96" s="165">
        <f>BK96</f>
        <v>0</v>
      </c>
      <c r="K96" s="35"/>
      <c r="L96" s="38"/>
      <c r="M96" s="70"/>
      <c r="N96" s="71"/>
      <c r="O96" s="71"/>
      <c r="P96" s="166">
        <f>P97+P173</f>
        <v>0</v>
      </c>
      <c r="Q96" s="71"/>
      <c r="R96" s="166">
        <f>R97+R173</f>
        <v>18.465309999999999</v>
      </c>
      <c r="S96" s="71"/>
      <c r="T96" s="167">
        <f>T97+T173</f>
        <v>1.0999999999999999E-2</v>
      </c>
      <c r="AT96" s="17" t="s">
        <v>73</v>
      </c>
      <c r="AU96" s="17" t="s">
        <v>109</v>
      </c>
      <c r="BK96" s="168">
        <f>BK97+BK173</f>
        <v>0</v>
      </c>
    </row>
    <row r="97" spans="2:65" s="11" customFormat="1" ht="25.9" customHeight="1">
      <c r="B97" s="169"/>
      <c r="C97" s="170"/>
      <c r="D97" s="171" t="s">
        <v>73</v>
      </c>
      <c r="E97" s="172" t="s">
        <v>137</v>
      </c>
      <c r="F97" s="172" t="s">
        <v>138</v>
      </c>
      <c r="G97" s="170"/>
      <c r="H97" s="170"/>
      <c r="I97" s="173"/>
      <c r="J97" s="174">
        <f>BK97</f>
        <v>0</v>
      </c>
      <c r="K97" s="170"/>
      <c r="L97" s="175"/>
      <c r="M97" s="176"/>
      <c r="N97" s="177"/>
      <c r="O97" s="177"/>
      <c r="P97" s="178">
        <f>P98+P113+P162+P170</f>
        <v>0</v>
      </c>
      <c r="Q97" s="177"/>
      <c r="R97" s="178">
        <f>R98+R113+R162+R170</f>
        <v>18.465309999999999</v>
      </c>
      <c r="S97" s="177"/>
      <c r="T97" s="179">
        <f>T98+T113+T162+T170</f>
        <v>1.0999999999999999E-2</v>
      </c>
      <c r="AR97" s="180" t="s">
        <v>81</v>
      </c>
      <c r="AT97" s="181" t="s">
        <v>73</v>
      </c>
      <c r="AU97" s="181" t="s">
        <v>74</v>
      </c>
      <c r="AY97" s="180" t="s">
        <v>139</v>
      </c>
      <c r="BK97" s="182">
        <f>BK98+BK113+BK162+BK170</f>
        <v>0</v>
      </c>
    </row>
    <row r="98" spans="2:65" s="11" customFormat="1" ht="22.9" customHeight="1">
      <c r="B98" s="169"/>
      <c r="C98" s="170"/>
      <c r="D98" s="171" t="s">
        <v>73</v>
      </c>
      <c r="E98" s="183" t="s">
        <v>85</v>
      </c>
      <c r="F98" s="183" t="s">
        <v>140</v>
      </c>
      <c r="G98" s="170"/>
      <c r="H98" s="170"/>
      <c r="I98" s="173"/>
      <c r="J98" s="184">
        <f>BK98</f>
        <v>0</v>
      </c>
      <c r="K98" s="170"/>
      <c r="L98" s="175"/>
      <c r="M98" s="176"/>
      <c r="N98" s="177"/>
      <c r="O98" s="177"/>
      <c r="P98" s="178">
        <f>SUM(P99:P112)</f>
        <v>0</v>
      </c>
      <c r="Q98" s="177"/>
      <c r="R98" s="178">
        <f>SUM(R99:R112)</f>
        <v>15.3224</v>
      </c>
      <c r="S98" s="177"/>
      <c r="T98" s="179">
        <f>SUM(T99:T112)</f>
        <v>0</v>
      </c>
      <c r="AR98" s="180" t="s">
        <v>81</v>
      </c>
      <c r="AT98" s="181" t="s">
        <v>73</v>
      </c>
      <c r="AU98" s="181" t="s">
        <v>81</v>
      </c>
      <c r="AY98" s="180" t="s">
        <v>139</v>
      </c>
      <c r="BK98" s="182">
        <f>SUM(BK99:BK112)</f>
        <v>0</v>
      </c>
    </row>
    <row r="99" spans="2:65" s="1" customFormat="1" ht="16.5" customHeight="1">
      <c r="B99" s="34"/>
      <c r="C99" s="185" t="s">
        <v>81</v>
      </c>
      <c r="D99" s="185" t="s">
        <v>141</v>
      </c>
      <c r="E99" s="186" t="s">
        <v>477</v>
      </c>
      <c r="F99" s="187" t="s">
        <v>478</v>
      </c>
      <c r="G99" s="188" t="s">
        <v>170</v>
      </c>
      <c r="H99" s="189">
        <v>11</v>
      </c>
      <c r="I99" s="190"/>
      <c r="J99" s="191">
        <f>ROUND(I99*H99,2)</f>
        <v>0</v>
      </c>
      <c r="K99" s="187" t="s">
        <v>19</v>
      </c>
      <c r="L99" s="38"/>
      <c r="M99" s="192" t="s">
        <v>19</v>
      </c>
      <c r="N99" s="193" t="s">
        <v>45</v>
      </c>
      <c r="O99" s="63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AR99" s="196" t="s">
        <v>146</v>
      </c>
      <c r="AT99" s="196" t="s">
        <v>141</v>
      </c>
      <c r="AU99" s="196" t="s">
        <v>83</v>
      </c>
      <c r="AY99" s="17" t="s">
        <v>139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81</v>
      </c>
      <c r="BK99" s="197">
        <f>ROUND(I99*H99,2)</f>
        <v>0</v>
      </c>
      <c r="BL99" s="17" t="s">
        <v>146</v>
      </c>
      <c r="BM99" s="196" t="s">
        <v>479</v>
      </c>
    </row>
    <row r="100" spans="2:65" s="1" customFormat="1" ht="29.25">
      <c r="B100" s="34"/>
      <c r="C100" s="35"/>
      <c r="D100" s="198" t="s">
        <v>172</v>
      </c>
      <c r="E100" s="35"/>
      <c r="F100" s="199" t="s">
        <v>480</v>
      </c>
      <c r="G100" s="35"/>
      <c r="H100" s="35"/>
      <c r="I100" s="114"/>
      <c r="J100" s="35"/>
      <c r="K100" s="35"/>
      <c r="L100" s="38"/>
      <c r="M100" s="200"/>
      <c r="N100" s="63"/>
      <c r="O100" s="63"/>
      <c r="P100" s="63"/>
      <c r="Q100" s="63"/>
      <c r="R100" s="63"/>
      <c r="S100" s="63"/>
      <c r="T100" s="64"/>
      <c r="AT100" s="17" t="s">
        <v>172</v>
      </c>
      <c r="AU100" s="17" t="s">
        <v>83</v>
      </c>
    </row>
    <row r="101" spans="2:65" s="12" customFormat="1" ht="11.25">
      <c r="B101" s="201"/>
      <c r="C101" s="202"/>
      <c r="D101" s="198" t="s">
        <v>155</v>
      </c>
      <c r="E101" s="203" t="s">
        <v>19</v>
      </c>
      <c r="F101" s="204" t="s">
        <v>481</v>
      </c>
      <c r="G101" s="202"/>
      <c r="H101" s="203" t="s">
        <v>19</v>
      </c>
      <c r="I101" s="205"/>
      <c r="J101" s="202"/>
      <c r="K101" s="202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155</v>
      </c>
      <c r="AU101" s="210" t="s">
        <v>83</v>
      </c>
      <c r="AV101" s="12" t="s">
        <v>81</v>
      </c>
      <c r="AW101" s="12" t="s">
        <v>34</v>
      </c>
      <c r="AX101" s="12" t="s">
        <v>74</v>
      </c>
      <c r="AY101" s="210" t="s">
        <v>139</v>
      </c>
    </row>
    <row r="102" spans="2:65" s="13" customFormat="1" ht="11.25">
      <c r="B102" s="211"/>
      <c r="C102" s="212"/>
      <c r="D102" s="198" t="s">
        <v>155</v>
      </c>
      <c r="E102" s="213" t="s">
        <v>19</v>
      </c>
      <c r="F102" s="214" t="s">
        <v>482</v>
      </c>
      <c r="G102" s="212"/>
      <c r="H102" s="215">
        <v>11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155</v>
      </c>
      <c r="AU102" s="221" t="s">
        <v>83</v>
      </c>
      <c r="AV102" s="13" t="s">
        <v>83</v>
      </c>
      <c r="AW102" s="13" t="s">
        <v>34</v>
      </c>
      <c r="AX102" s="13" t="s">
        <v>74</v>
      </c>
      <c r="AY102" s="221" t="s">
        <v>139</v>
      </c>
    </row>
    <row r="103" spans="2:65" s="14" customFormat="1" ht="11.25">
      <c r="B103" s="222"/>
      <c r="C103" s="223"/>
      <c r="D103" s="198" t="s">
        <v>155</v>
      </c>
      <c r="E103" s="224" t="s">
        <v>19</v>
      </c>
      <c r="F103" s="225" t="s">
        <v>158</v>
      </c>
      <c r="G103" s="223"/>
      <c r="H103" s="226">
        <v>11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155</v>
      </c>
      <c r="AU103" s="232" t="s">
        <v>83</v>
      </c>
      <c r="AV103" s="14" t="s">
        <v>146</v>
      </c>
      <c r="AW103" s="14" t="s">
        <v>34</v>
      </c>
      <c r="AX103" s="14" t="s">
        <v>81</v>
      </c>
      <c r="AY103" s="232" t="s">
        <v>139</v>
      </c>
    </row>
    <row r="104" spans="2:65" s="1" customFormat="1" ht="16.5" customHeight="1">
      <c r="B104" s="34"/>
      <c r="C104" s="233" t="s">
        <v>83</v>
      </c>
      <c r="D104" s="233" t="s">
        <v>160</v>
      </c>
      <c r="E104" s="234" t="s">
        <v>483</v>
      </c>
      <c r="F104" s="235" t="s">
        <v>484</v>
      </c>
      <c r="G104" s="236" t="s">
        <v>144</v>
      </c>
      <c r="H104" s="237">
        <v>150</v>
      </c>
      <c r="I104" s="238"/>
      <c r="J104" s="239">
        <f>ROUND(I104*H104,2)</f>
        <v>0</v>
      </c>
      <c r="K104" s="235" t="s">
        <v>145</v>
      </c>
      <c r="L104" s="240"/>
      <c r="M104" s="241" t="s">
        <v>19</v>
      </c>
      <c r="N104" s="242" t="s">
        <v>45</v>
      </c>
      <c r="O104" s="63"/>
      <c r="P104" s="194">
        <f>O104*H104</f>
        <v>0</v>
      </c>
      <c r="Q104" s="194">
        <v>5.0000000000000001E-4</v>
      </c>
      <c r="R104" s="194">
        <f>Q104*H104</f>
        <v>7.4999999999999997E-2</v>
      </c>
      <c r="S104" s="194">
        <v>0</v>
      </c>
      <c r="T104" s="195">
        <f>S104*H104</f>
        <v>0</v>
      </c>
      <c r="AR104" s="196" t="s">
        <v>164</v>
      </c>
      <c r="AT104" s="196" t="s">
        <v>160</v>
      </c>
      <c r="AU104" s="196" t="s">
        <v>83</v>
      </c>
      <c r="AY104" s="17" t="s">
        <v>139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81</v>
      </c>
      <c r="BK104" s="197">
        <f>ROUND(I104*H104,2)</f>
        <v>0</v>
      </c>
      <c r="BL104" s="17" t="s">
        <v>146</v>
      </c>
      <c r="BM104" s="196" t="s">
        <v>485</v>
      </c>
    </row>
    <row r="105" spans="2:65" s="1" customFormat="1" ht="16.5" customHeight="1">
      <c r="B105" s="34"/>
      <c r="C105" s="233" t="s">
        <v>159</v>
      </c>
      <c r="D105" s="233" t="s">
        <v>160</v>
      </c>
      <c r="E105" s="234" t="s">
        <v>486</v>
      </c>
      <c r="F105" s="235" t="s">
        <v>487</v>
      </c>
      <c r="G105" s="236" t="s">
        <v>458</v>
      </c>
      <c r="H105" s="237">
        <v>2.7</v>
      </c>
      <c r="I105" s="238"/>
      <c r="J105" s="239">
        <f>ROUND(I105*H105,2)</f>
        <v>0</v>
      </c>
      <c r="K105" s="235" t="s">
        <v>145</v>
      </c>
      <c r="L105" s="240"/>
      <c r="M105" s="241" t="s">
        <v>19</v>
      </c>
      <c r="N105" s="242" t="s">
        <v>45</v>
      </c>
      <c r="O105" s="63"/>
      <c r="P105" s="194">
        <f>O105*H105</f>
        <v>0</v>
      </c>
      <c r="Q105" s="194">
        <v>0.35</v>
      </c>
      <c r="R105" s="194">
        <f>Q105*H105</f>
        <v>0.94499999999999995</v>
      </c>
      <c r="S105" s="194">
        <v>0</v>
      </c>
      <c r="T105" s="195">
        <f>S105*H105</f>
        <v>0</v>
      </c>
      <c r="AR105" s="196" t="s">
        <v>164</v>
      </c>
      <c r="AT105" s="196" t="s">
        <v>160</v>
      </c>
      <c r="AU105" s="196" t="s">
        <v>83</v>
      </c>
      <c r="AY105" s="17" t="s">
        <v>139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7" t="s">
        <v>81</v>
      </c>
      <c r="BK105" s="197">
        <f>ROUND(I105*H105,2)</f>
        <v>0</v>
      </c>
      <c r="BL105" s="17" t="s">
        <v>146</v>
      </c>
      <c r="BM105" s="196" t="s">
        <v>488</v>
      </c>
    </row>
    <row r="106" spans="2:65" s="1" customFormat="1" ht="16.5" customHeight="1">
      <c r="B106" s="34"/>
      <c r="C106" s="233" t="s">
        <v>146</v>
      </c>
      <c r="D106" s="233" t="s">
        <v>160</v>
      </c>
      <c r="E106" s="234" t="s">
        <v>489</v>
      </c>
      <c r="F106" s="235" t="s">
        <v>490</v>
      </c>
      <c r="G106" s="236" t="s">
        <v>458</v>
      </c>
      <c r="H106" s="237">
        <v>28</v>
      </c>
      <c r="I106" s="238"/>
      <c r="J106" s="239">
        <f>ROUND(I106*H106,2)</f>
        <v>0</v>
      </c>
      <c r="K106" s="235" t="s">
        <v>145</v>
      </c>
      <c r="L106" s="240"/>
      <c r="M106" s="241" t="s">
        <v>19</v>
      </c>
      <c r="N106" s="242" t="s">
        <v>45</v>
      </c>
      <c r="O106" s="63"/>
      <c r="P106" s="194">
        <f>O106*H106</f>
        <v>0</v>
      </c>
      <c r="Q106" s="194">
        <v>0.51</v>
      </c>
      <c r="R106" s="194">
        <f>Q106*H106</f>
        <v>14.280000000000001</v>
      </c>
      <c r="S106" s="194">
        <v>0</v>
      </c>
      <c r="T106" s="195">
        <f>S106*H106</f>
        <v>0</v>
      </c>
      <c r="AR106" s="196" t="s">
        <v>164</v>
      </c>
      <c r="AT106" s="196" t="s">
        <v>160</v>
      </c>
      <c r="AU106" s="196" t="s">
        <v>83</v>
      </c>
      <c r="AY106" s="17" t="s">
        <v>139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81</v>
      </c>
      <c r="BK106" s="197">
        <f>ROUND(I106*H106,2)</f>
        <v>0</v>
      </c>
      <c r="BL106" s="17" t="s">
        <v>146</v>
      </c>
      <c r="BM106" s="196" t="s">
        <v>491</v>
      </c>
    </row>
    <row r="107" spans="2:65" s="1" customFormat="1" ht="19.5">
      <c r="B107" s="34"/>
      <c r="C107" s="35"/>
      <c r="D107" s="198" t="s">
        <v>172</v>
      </c>
      <c r="E107" s="35"/>
      <c r="F107" s="199" t="s">
        <v>492</v>
      </c>
      <c r="G107" s="35"/>
      <c r="H107" s="35"/>
      <c r="I107" s="114"/>
      <c r="J107" s="35"/>
      <c r="K107" s="35"/>
      <c r="L107" s="38"/>
      <c r="M107" s="200"/>
      <c r="N107" s="63"/>
      <c r="O107" s="63"/>
      <c r="P107" s="63"/>
      <c r="Q107" s="63"/>
      <c r="R107" s="63"/>
      <c r="S107" s="63"/>
      <c r="T107" s="64"/>
      <c r="AT107" s="17" t="s">
        <v>172</v>
      </c>
      <c r="AU107" s="17" t="s">
        <v>83</v>
      </c>
    </row>
    <row r="108" spans="2:65" s="1" customFormat="1" ht="16.5" customHeight="1">
      <c r="B108" s="34"/>
      <c r="C108" s="185" t="s">
        <v>177</v>
      </c>
      <c r="D108" s="185" t="s">
        <v>141</v>
      </c>
      <c r="E108" s="186" t="s">
        <v>493</v>
      </c>
      <c r="F108" s="187" t="s">
        <v>494</v>
      </c>
      <c r="G108" s="188" t="s">
        <v>444</v>
      </c>
      <c r="H108" s="189">
        <v>22.4</v>
      </c>
      <c r="I108" s="190"/>
      <c r="J108" s="191">
        <f>ROUND(I108*H108,2)</f>
        <v>0</v>
      </c>
      <c r="K108" s="187" t="s">
        <v>19</v>
      </c>
      <c r="L108" s="38"/>
      <c r="M108" s="192" t="s">
        <v>19</v>
      </c>
      <c r="N108" s="193" t="s">
        <v>45</v>
      </c>
      <c r="O108" s="63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AR108" s="196" t="s">
        <v>146</v>
      </c>
      <c r="AT108" s="196" t="s">
        <v>141</v>
      </c>
      <c r="AU108" s="196" t="s">
        <v>83</v>
      </c>
      <c r="AY108" s="17" t="s">
        <v>139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7" t="s">
        <v>81</v>
      </c>
      <c r="BK108" s="197">
        <f>ROUND(I108*H108,2)</f>
        <v>0</v>
      </c>
      <c r="BL108" s="17" t="s">
        <v>146</v>
      </c>
      <c r="BM108" s="196" t="s">
        <v>495</v>
      </c>
    </row>
    <row r="109" spans="2:65" s="12" customFormat="1" ht="11.25">
      <c r="B109" s="201"/>
      <c r="C109" s="202"/>
      <c r="D109" s="198" t="s">
        <v>155</v>
      </c>
      <c r="E109" s="203" t="s">
        <v>19</v>
      </c>
      <c r="F109" s="204" t="s">
        <v>496</v>
      </c>
      <c r="G109" s="202"/>
      <c r="H109" s="203" t="s">
        <v>19</v>
      </c>
      <c r="I109" s="205"/>
      <c r="J109" s="202"/>
      <c r="K109" s="202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155</v>
      </c>
      <c r="AU109" s="210" t="s">
        <v>83</v>
      </c>
      <c r="AV109" s="12" t="s">
        <v>81</v>
      </c>
      <c r="AW109" s="12" t="s">
        <v>34</v>
      </c>
      <c r="AX109" s="12" t="s">
        <v>74</v>
      </c>
      <c r="AY109" s="210" t="s">
        <v>139</v>
      </c>
    </row>
    <row r="110" spans="2:65" s="13" customFormat="1" ht="11.25">
      <c r="B110" s="211"/>
      <c r="C110" s="212"/>
      <c r="D110" s="198" t="s">
        <v>155</v>
      </c>
      <c r="E110" s="213" t="s">
        <v>19</v>
      </c>
      <c r="F110" s="214" t="s">
        <v>497</v>
      </c>
      <c r="G110" s="212"/>
      <c r="H110" s="215">
        <v>22.4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155</v>
      </c>
      <c r="AU110" s="221" t="s">
        <v>83</v>
      </c>
      <c r="AV110" s="13" t="s">
        <v>83</v>
      </c>
      <c r="AW110" s="13" t="s">
        <v>34</v>
      </c>
      <c r="AX110" s="13" t="s">
        <v>74</v>
      </c>
      <c r="AY110" s="221" t="s">
        <v>139</v>
      </c>
    </row>
    <row r="111" spans="2:65" s="14" customFormat="1" ht="11.25">
      <c r="B111" s="222"/>
      <c r="C111" s="223"/>
      <c r="D111" s="198" t="s">
        <v>155</v>
      </c>
      <c r="E111" s="224" t="s">
        <v>19</v>
      </c>
      <c r="F111" s="225" t="s">
        <v>158</v>
      </c>
      <c r="G111" s="223"/>
      <c r="H111" s="226">
        <v>22.4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AT111" s="232" t="s">
        <v>155</v>
      </c>
      <c r="AU111" s="232" t="s">
        <v>83</v>
      </c>
      <c r="AV111" s="14" t="s">
        <v>146</v>
      </c>
      <c r="AW111" s="14" t="s">
        <v>34</v>
      </c>
      <c r="AX111" s="14" t="s">
        <v>81</v>
      </c>
      <c r="AY111" s="232" t="s">
        <v>139</v>
      </c>
    </row>
    <row r="112" spans="2:65" s="1" customFormat="1" ht="60" customHeight="1">
      <c r="B112" s="34"/>
      <c r="C112" s="233" t="s">
        <v>182</v>
      </c>
      <c r="D112" s="233" t="s">
        <v>160</v>
      </c>
      <c r="E112" s="234" t="s">
        <v>498</v>
      </c>
      <c r="F112" s="235" t="s">
        <v>499</v>
      </c>
      <c r="G112" s="236" t="s">
        <v>444</v>
      </c>
      <c r="H112" s="237">
        <v>22.4</v>
      </c>
      <c r="I112" s="238"/>
      <c r="J112" s="239">
        <f>ROUND(I112*H112,2)</f>
        <v>0</v>
      </c>
      <c r="K112" s="235" t="s">
        <v>19</v>
      </c>
      <c r="L112" s="240"/>
      <c r="M112" s="241" t="s">
        <v>19</v>
      </c>
      <c r="N112" s="242" t="s">
        <v>45</v>
      </c>
      <c r="O112" s="63"/>
      <c r="P112" s="194">
        <f>O112*H112</f>
        <v>0</v>
      </c>
      <c r="Q112" s="194">
        <v>1E-3</v>
      </c>
      <c r="R112" s="194">
        <f>Q112*H112</f>
        <v>2.24E-2</v>
      </c>
      <c r="S112" s="194">
        <v>0</v>
      </c>
      <c r="T112" s="195">
        <f>S112*H112</f>
        <v>0</v>
      </c>
      <c r="AR112" s="196" t="s">
        <v>164</v>
      </c>
      <c r="AT112" s="196" t="s">
        <v>160</v>
      </c>
      <c r="AU112" s="196" t="s">
        <v>83</v>
      </c>
      <c r="AY112" s="17" t="s">
        <v>139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81</v>
      </c>
      <c r="BK112" s="197">
        <f>ROUND(I112*H112,2)</f>
        <v>0</v>
      </c>
      <c r="BL112" s="17" t="s">
        <v>146</v>
      </c>
      <c r="BM112" s="196" t="s">
        <v>500</v>
      </c>
    </row>
    <row r="113" spans="2:65" s="11" customFormat="1" ht="22.9" customHeight="1">
      <c r="B113" s="169"/>
      <c r="C113" s="170"/>
      <c r="D113" s="171" t="s">
        <v>73</v>
      </c>
      <c r="E113" s="183" t="s">
        <v>92</v>
      </c>
      <c r="F113" s="183" t="s">
        <v>174</v>
      </c>
      <c r="G113" s="170"/>
      <c r="H113" s="170"/>
      <c r="I113" s="173"/>
      <c r="J113" s="184">
        <f>BK113</f>
        <v>0</v>
      </c>
      <c r="K113" s="170"/>
      <c r="L113" s="175"/>
      <c r="M113" s="176"/>
      <c r="N113" s="177"/>
      <c r="O113" s="177"/>
      <c r="P113" s="178">
        <f>P114+P130+P149</f>
        <v>0</v>
      </c>
      <c r="Q113" s="177"/>
      <c r="R113" s="178">
        <f>R114+R130+R149</f>
        <v>3.1429099999999996</v>
      </c>
      <c r="S113" s="177"/>
      <c r="T113" s="179">
        <f>T114+T130+T149</f>
        <v>1.0999999999999999E-2</v>
      </c>
      <c r="AR113" s="180" t="s">
        <v>81</v>
      </c>
      <c r="AT113" s="181" t="s">
        <v>73</v>
      </c>
      <c r="AU113" s="181" t="s">
        <v>81</v>
      </c>
      <c r="AY113" s="180" t="s">
        <v>139</v>
      </c>
      <c r="BK113" s="182">
        <f>BK114+BK130+BK149</f>
        <v>0</v>
      </c>
    </row>
    <row r="114" spans="2:65" s="11" customFormat="1" ht="20.85" customHeight="1">
      <c r="B114" s="169"/>
      <c r="C114" s="170"/>
      <c r="D114" s="171" t="s">
        <v>73</v>
      </c>
      <c r="E114" s="183" t="s">
        <v>501</v>
      </c>
      <c r="F114" s="183" t="s">
        <v>502</v>
      </c>
      <c r="G114" s="170"/>
      <c r="H114" s="170"/>
      <c r="I114" s="173"/>
      <c r="J114" s="184">
        <f>BK114</f>
        <v>0</v>
      </c>
      <c r="K114" s="170"/>
      <c r="L114" s="175"/>
      <c r="M114" s="176"/>
      <c r="N114" s="177"/>
      <c r="O114" s="177"/>
      <c r="P114" s="178">
        <f>SUM(P115:P129)</f>
        <v>0</v>
      </c>
      <c r="Q114" s="177"/>
      <c r="R114" s="178">
        <f>SUM(R115:R129)</f>
        <v>1.5557999999999998</v>
      </c>
      <c r="S114" s="177"/>
      <c r="T114" s="179">
        <f>SUM(T115:T129)</f>
        <v>0</v>
      </c>
      <c r="AR114" s="180" t="s">
        <v>81</v>
      </c>
      <c r="AT114" s="181" t="s">
        <v>73</v>
      </c>
      <c r="AU114" s="181" t="s">
        <v>83</v>
      </c>
      <c r="AY114" s="180" t="s">
        <v>139</v>
      </c>
      <c r="BK114" s="182">
        <f>SUM(BK115:BK129)</f>
        <v>0</v>
      </c>
    </row>
    <row r="115" spans="2:65" s="1" customFormat="1" ht="24" customHeight="1">
      <c r="B115" s="34"/>
      <c r="C115" s="185" t="s">
        <v>187</v>
      </c>
      <c r="D115" s="185" t="s">
        <v>141</v>
      </c>
      <c r="E115" s="186" t="s">
        <v>503</v>
      </c>
      <c r="F115" s="187" t="s">
        <v>504</v>
      </c>
      <c r="G115" s="188" t="s">
        <v>170</v>
      </c>
      <c r="H115" s="189">
        <v>5</v>
      </c>
      <c r="I115" s="190"/>
      <c r="J115" s="191">
        <f>ROUND(I115*H115,2)</f>
        <v>0</v>
      </c>
      <c r="K115" s="187" t="s">
        <v>145</v>
      </c>
      <c r="L115" s="38"/>
      <c r="M115" s="192" t="s">
        <v>19</v>
      </c>
      <c r="N115" s="193" t="s">
        <v>45</v>
      </c>
      <c r="O115" s="63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196" t="s">
        <v>146</v>
      </c>
      <c r="AT115" s="196" t="s">
        <v>141</v>
      </c>
      <c r="AU115" s="196" t="s">
        <v>159</v>
      </c>
      <c r="AY115" s="17" t="s">
        <v>139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81</v>
      </c>
      <c r="BK115" s="197">
        <f>ROUND(I115*H115,2)</f>
        <v>0</v>
      </c>
      <c r="BL115" s="17" t="s">
        <v>146</v>
      </c>
      <c r="BM115" s="196" t="s">
        <v>505</v>
      </c>
    </row>
    <row r="116" spans="2:65" s="1" customFormat="1" ht="58.5">
      <c r="B116" s="34"/>
      <c r="C116" s="35"/>
      <c r="D116" s="198" t="s">
        <v>148</v>
      </c>
      <c r="E116" s="35"/>
      <c r="F116" s="199" t="s">
        <v>186</v>
      </c>
      <c r="G116" s="35"/>
      <c r="H116" s="35"/>
      <c r="I116" s="114"/>
      <c r="J116" s="35"/>
      <c r="K116" s="35"/>
      <c r="L116" s="38"/>
      <c r="M116" s="200"/>
      <c r="N116" s="63"/>
      <c r="O116" s="63"/>
      <c r="P116" s="63"/>
      <c r="Q116" s="63"/>
      <c r="R116" s="63"/>
      <c r="S116" s="63"/>
      <c r="T116" s="64"/>
      <c r="AT116" s="17" t="s">
        <v>148</v>
      </c>
      <c r="AU116" s="17" t="s">
        <v>159</v>
      </c>
    </row>
    <row r="117" spans="2:65" s="1" customFormat="1" ht="24" customHeight="1">
      <c r="B117" s="34"/>
      <c r="C117" s="185" t="s">
        <v>164</v>
      </c>
      <c r="D117" s="185" t="s">
        <v>141</v>
      </c>
      <c r="E117" s="186" t="s">
        <v>506</v>
      </c>
      <c r="F117" s="187" t="s">
        <v>507</v>
      </c>
      <c r="G117" s="188" t="s">
        <v>170</v>
      </c>
      <c r="H117" s="189">
        <v>5</v>
      </c>
      <c r="I117" s="190"/>
      <c r="J117" s="191">
        <f>ROUND(I117*H117,2)</f>
        <v>0</v>
      </c>
      <c r="K117" s="187" t="s">
        <v>145</v>
      </c>
      <c r="L117" s="38"/>
      <c r="M117" s="192" t="s">
        <v>19</v>
      </c>
      <c r="N117" s="193" t="s">
        <v>45</v>
      </c>
      <c r="O117" s="63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AR117" s="196" t="s">
        <v>146</v>
      </c>
      <c r="AT117" s="196" t="s">
        <v>141</v>
      </c>
      <c r="AU117" s="196" t="s">
        <v>159</v>
      </c>
      <c r="AY117" s="17" t="s">
        <v>139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7" t="s">
        <v>81</v>
      </c>
      <c r="BK117" s="197">
        <f>ROUND(I117*H117,2)</f>
        <v>0</v>
      </c>
      <c r="BL117" s="17" t="s">
        <v>146</v>
      </c>
      <c r="BM117" s="196" t="s">
        <v>508</v>
      </c>
    </row>
    <row r="118" spans="2:65" s="1" customFormat="1" ht="58.5">
      <c r="B118" s="34"/>
      <c r="C118" s="35"/>
      <c r="D118" s="198" t="s">
        <v>148</v>
      </c>
      <c r="E118" s="35"/>
      <c r="F118" s="199" t="s">
        <v>186</v>
      </c>
      <c r="G118" s="35"/>
      <c r="H118" s="35"/>
      <c r="I118" s="114"/>
      <c r="J118" s="35"/>
      <c r="K118" s="35"/>
      <c r="L118" s="38"/>
      <c r="M118" s="200"/>
      <c r="N118" s="63"/>
      <c r="O118" s="63"/>
      <c r="P118" s="63"/>
      <c r="Q118" s="63"/>
      <c r="R118" s="63"/>
      <c r="S118" s="63"/>
      <c r="T118" s="64"/>
      <c r="AT118" s="17" t="s">
        <v>148</v>
      </c>
      <c r="AU118" s="17" t="s">
        <v>159</v>
      </c>
    </row>
    <row r="119" spans="2:65" s="1" customFormat="1" ht="16.5" customHeight="1">
      <c r="B119" s="34"/>
      <c r="C119" s="233" t="s">
        <v>194</v>
      </c>
      <c r="D119" s="233" t="s">
        <v>160</v>
      </c>
      <c r="E119" s="234" t="s">
        <v>509</v>
      </c>
      <c r="F119" s="235" t="s">
        <v>510</v>
      </c>
      <c r="G119" s="236" t="s">
        <v>170</v>
      </c>
      <c r="H119" s="237">
        <v>5</v>
      </c>
      <c r="I119" s="238"/>
      <c r="J119" s="239">
        <f>ROUND(I119*H119,2)</f>
        <v>0</v>
      </c>
      <c r="K119" s="235" t="s">
        <v>19</v>
      </c>
      <c r="L119" s="240"/>
      <c r="M119" s="241" t="s">
        <v>19</v>
      </c>
      <c r="N119" s="242" t="s">
        <v>45</v>
      </c>
      <c r="O119" s="63"/>
      <c r="P119" s="194">
        <f>O119*H119</f>
        <v>0</v>
      </c>
      <c r="Q119" s="194">
        <v>0.23499999999999999</v>
      </c>
      <c r="R119" s="194">
        <f>Q119*H119</f>
        <v>1.1749999999999998</v>
      </c>
      <c r="S119" s="194">
        <v>0</v>
      </c>
      <c r="T119" s="195">
        <f>S119*H119</f>
        <v>0</v>
      </c>
      <c r="AR119" s="196" t="s">
        <v>164</v>
      </c>
      <c r="AT119" s="196" t="s">
        <v>160</v>
      </c>
      <c r="AU119" s="196" t="s">
        <v>159</v>
      </c>
      <c r="AY119" s="17" t="s">
        <v>139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7" t="s">
        <v>81</v>
      </c>
      <c r="BK119" s="197">
        <f>ROUND(I119*H119,2)</f>
        <v>0</v>
      </c>
      <c r="BL119" s="17" t="s">
        <v>146</v>
      </c>
      <c r="BM119" s="196" t="s">
        <v>511</v>
      </c>
    </row>
    <row r="120" spans="2:65" s="1" customFormat="1" ht="16.5" customHeight="1">
      <c r="B120" s="34"/>
      <c r="C120" s="185" t="s">
        <v>198</v>
      </c>
      <c r="D120" s="185" t="s">
        <v>141</v>
      </c>
      <c r="E120" s="186" t="s">
        <v>512</v>
      </c>
      <c r="F120" s="187" t="s">
        <v>513</v>
      </c>
      <c r="G120" s="188" t="s">
        <v>170</v>
      </c>
      <c r="H120" s="189">
        <v>5</v>
      </c>
      <c r="I120" s="190"/>
      <c r="J120" s="191">
        <f>ROUND(I120*H120,2)</f>
        <v>0</v>
      </c>
      <c r="K120" s="187" t="s">
        <v>145</v>
      </c>
      <c r="L120" s="38"/>
      <c r="M120" s="192" t="s">
        <v>19</v>
      </c>
      <c r="N120" s="193" t="s">
        <v>45</v>
      </c>
      <c r="O120" s="63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AR120" s="196" t="s">
        <v>146</v>
      </c>
      <c r="AT120" s="196" t="s">
        <v>141</v>
      </c>
      <c r="AU120" s="196" t="s">
        <v>159</v>
      </c>
      <c r="AY120" s="17" t="s">
        <v>139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7" t="s">
        <v>81</v>
      </c>
      <c r="BK120" s="197">
        <f>ROUND(I120*H120,2)</f>
        <v>0</v>
      </c>
      <c r="BL120" s="17" t="s">
        <v>146</v>
      </c>
      <c r="BM120" s="196" t="s">
        <v>514</v>
      </c>
    </row>
    <row r="121" spans="2:65" s="1" customFormat="1" ht="39">
      <c r="B121" s="34"/>
      <c r="C121" s="35"/>
      <c r="D121" s="198" t="s">
        <v>148</v>
      </c>
      <c r="E121" s="35"/>
      <c r="F121" s="199" t="s">
        <v>515</v>
      </c>
      <c r="G121" s="35"/>
      <c r="H121" s="35"/>
      <c r="I121" s="114"/>
      <c r="J121" s="35"/>
      <c r="K121" s="35"/>
      <c r="L121" s="38"/>
      <c r="M121" s="200"/>
      <c r="N121" s="63"/>
      <c r="O121" s="63"/>
      <c r="P121" s="63"/>
      <c r="Q121" s="63"/>
      <c r="R121" s="63"/>
      <c r="S121" s="63"/>
      <c r="T121" s="64"/>
      <c r="AT121" s="17" t="s">
        <v>148</v>
      </c>
      <c r="AU121" s="17" t="s">
        <v>159</v>
      </c>
    </row>
    <row r="122" spans="2:65" s="1" customFormat="1" ht="24" customHeight="1">
      <c r="B122" s="34"/>
      <c r="C122" s="233" t="s">
        <v>202</v>
      </c>
      <c r="D122" s="233" t="s">
        <v>160</v>
      </c>
      <c r="E122" s="234" t="s">
        <v>516</v>
      </c>
      <c r="F122" s="235" t="s">
        <v>517</v>
      </c>
      <c r="G122" s="236" t="s">
        <v>518</v>
      </c>
      <c r="H122" s="237">
        <v>5</v>
      </c>
      <c r="I122" s="238"/>
      <c r="J122" s="239">
        <f>ROUND(I122*H122,2)</f>
        <v>0</v>
      </c>
      <c r="K122" s="235" t="s">
        <v>19</v>
      </c>
      <c r="L122" s="240"/>
      <c r="M122" s="241" t="s">
        <v>19</v>
      </c>
      <c r="N122" s="242" t="s">
        <v>45</v>
      </c>
      <c r="O122" s="63"/>
      <c r="P122" s="194">
        <f>O122*H122</f>
        <v>0</v>
      </c>
      <c r="Q122" s="194">
        <v>2E-3</v>
      </c>
      <c r="R122" s="194">
        <f>Q122*H122</f>
        <v>0.01</v>
      </c>
      <c r="S122" s="194">
        <v>0</v>
      </c>
      <c r="T122" s="195">
        <f>S122*H122</f>
        <v>0</v>
      </c>
      <c r="AR122" s="196" t="s">
        <v>164</v>
      </c>
      <c r="AT122" s="196" t="s">
        <v>160</v>
      </c>
      <c r="AU122" s="196" t="s">
        <v>159</v>
      </c>
      <c r="AY122" s="17" t="s">
        <v>139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81</v>
      </c>
      <c r="BK122" s="197">
        <f>ROUND(I122*H122,2)</f>
        <v>0</v>
      </c>
      <c r="BL122" s="17" t="s">
        <v>146</v>
      </c>
      <c r="BM122" s="196" t="s">
        <v>519</v>
      </c>
    </row>
    <row r="123" spans="2:65" s="1" customFormat="1" ht="29.25">
      <c r="B123" s="34"/>
      <c r="C123" s="35"/>
      <c r="D123" s="198" t="s">
        <v>172</v>
      </c>
      <c r="E123" s="35"/>
      <c r="F123" s="199" t="s">
        <v>520</v>
      </c>
      <c r="G123" s="35"/>
      <c r="H123" s="35"/>
      <c r="I123" s="114"/>
      <c r="J123" s="35"/>
      <c r="K123" s="35"/>
      <c r="L123" s="38"/>
      <c r="M123" s="200"/>
      <c r="N123" s="63"/>
      <c r="O123" s="63"/>
      <c r="P123" s="63"/>
      <c r="Q123" s="63"/>
      <c r="R123" s="63"/>
      <c r="S123" s="63"/>
      <c r="T123" s="64"/>
      <c r="AT123" s="17" t="s">
        <v>172</v>
      </c>
      <c r="AU123" s="17" t="s">
        <v>159</v>
      </c>
    </row>
    <row r="124" spans="2:65" s="1" customFormat="1" ht="16.5" customHeight="1">
      <c r="B124" s="34"/>
      <c r="C124" s="185" t="s">
        <v>206</v>
      </c>
      <c r="D124" s="185" t="s">
        <v>141</v>
      </c>
      <c r="E124" s="186" t="s">
        <v>521</v>
      </c>
      <c r="F124" s="187" t="s">
        <v>522</v>
      </c>
      <c r="G124" s="188" t="s">
        <v>144</v>
      </c>
      <c r="H124" s="189">
        <v>18</v>
      </c>
      <c r="I124" s="190"/>
      <c r="J124" s="191">
        <f>ROUND(I124*H124,2)</f>
        <v>0</v>
      </c>
      <c r="K124" s="187" t="s">
        <v>145</v>
      </c>
      <c r="L124" s="38"/>
      <c r="M124" s="192" t="s">
        <v>19</v>
      </c>
      <c r="N124" s="193" t="s">
        <v>45</v>
      </c>
      <c r="O124" s="63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AR124" s="196" t="s">
        <v>146</v>
      </c>
      <c r="AT124" s="196" t="s">
        <v>141</v>
      </c>
      <c r="AU124" s="196" t="s">
        <v>159</v>
      </c>
      <c r="AY124" s="17" t="s">
        <v>139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81</v>
      </c>
      <c r="BK124" s="197">
        <f>ROUND(I124*H124,2)</f>
        <v>0</v>
      </c>
      <c r="BL124" s="17" t="s">
        <v>146</v>
      </c>
      <c r="BM124" s="196" t="s">
        <v>523</v>
      </c>
    </row>
    <row r="125" spans="2:65" s="1" customFormat="1" ht="78">
      <c r="B125" s="34"/>
      <c r="C125" s="35"/>
      <c r="D125" s="198" t="s">
        <v>148</v>
      </c>
      <c r="E125" s="35"/>
      <c r="F125" s="199" t="s">
        <v>524</v>
      </c>
      <c r="G125" s="35"/>
      <c r="H125" s="35"/>
      <c r="I125" s="114"/>
      <c r="J125" s="35"/>
      <c r="K125" s="35"/>
      <c r="L125" s="38"/>
      <c r="M125" s="200"/>
      <c r="N125" s="63"/>
      <c r="O125" s="63"/>
      <c r="P125" s="63"/>
      <c r="Q125" s="63"/>
      <c r="R125" s="63"/>
      <c r="S125" s="63"/>
      <c r="T125" s="64"/>
      <c r="AT125" s="17" t="s">
        <v>148</v>
      </c>
      <c r="AU125" s="17" t="s">
        <v>159</v>
      </c>
    </row>
    <row r="126" spans="2:65" s="1" customFormat="1" ht="16.5" customHeight="1">
      <c r="B126" s="34"/>
      <c r="C126" s="233" t="s">
        <v>210</v>
      </c>
      <c r="D126" s="233" t="s">
        <v>160</v>
      </c>
      <c r="E126" s="234" t="s">
        <v>525</v>
      </c>
      <c r="F126" s="235" t="s">
        <v>526</v>
      </c>
      <c r="G126" s="236" t="s">
        <v>458</v>
      </c>
      <c r="H126" s="237">
        <v>1.8540000000000001</v>
      </c>
      <c r="I126" s="238"/>
      <c r="J126" s="239">
        <f>ROUND(I126*H126,2)</f>
        <v>0</v>
      </c>
      <c r="K126" s="235" t="s">
        <v>145</v>
      </c>
      <c r="L126" s="240"/>
      <c r="M126" s="241" t="s">
        <v>19</v>
      </c>
      <c r="N126" s="242" t="s">
        <v>45</v>
      </c>
      <c r="O126" s="63"/>
      <c r="P126" s="194">
        <f>O126*H126</f>
        <v>0</v>
      </c>
      <c r="Q126" s="194">
        <v>0.2</v>
      </c>
      <c r="R126" s="194">
        <f>Q126*H126</f>
        <v>0.37080000000000002</v>
      </c>
      <c r="S126" s="194">
        <v>0</v>
      </c>
      <c r="T126" s="195">
        <f>S126*H126</f>
        <v>0</v>
      </c>
      <c r="AR126" s="196" t="s">
        <v>164</v>
      </c>
      <c r="AT126" s="196" t="s">
        <v>160</v>
      </c>
      <c r="AU126" s="196" t="s">
        <v>159</v>
      </c>
      <c r="AY126" s="17" t="s">
        <v>139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81</v>
      </c>
      <c r="BK126" s="197">
        <f>ROUND(I126*H126,2)</f>
        <v>0</v>
      </c>
      <c r="BL126" s="17" t="s">
        <v>146</v>
      </c>
      <c r="BM126" s="196" t="s">
        <v>527</v>
      </c>
    </row>
    <row r="127" spans="2:65" s="12" customFormat="1" ht="11.25">
      <c r="B127" s="201"/>
      <c r="C127" s="202"/>
      <c r="D127" s="198" t="s">
        <v>155</v>
      </c>
      <c r="E127" s="203" t="s">
        <v>19</v>
      </c>
      <c r="F127" s="204" t="s">
        <v>528</v>
      </c>
      <c r="G127" s="202"/>
      <c r="H127" s="203" t="s">
        <v>19</v>
      </c>
      <c r="I127" s="205"/>
      <c r="J127" s="202"/>
      <c r="K127" s="202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155</v>
      </c>
      <c r="AU127" s="210" t="s">
        <v>159</v>
      </c>
      <c r="AV127" s="12" t="s">
        <v>81</v>
      </c>
      <c r="AW127" s="12" t="s">
        <v>34</v>
      </c>
      <c r="AX127" s="12" t="s">
        <v>74</v>
      </c>
      <c r="AY127" s="210" t="s">
        <v>139</v>
      </c>
    </row>
    <row r="128" spans="2:65" s="13" customFormat="1" ht="11.25">
      <c r="B128" s="211"/>
      <c r="C128" s="212"/>
      <c r="D128" s="198" t="s">
        <v>155</v>
      </c>
      <c r="E128" s="213" t="s">
        <v>19</v>
      </c>
      <c r="F128" s="214" t="s">
        <v>529</v>
      </c>
      <c r="G128" s="212"/>
      <c r="H128" s="215">
        <v>1.8540000000000001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155</v>
      </c>
      <c r="AU128" s="221" t="s">
        <v>159</v>
      </c>
      <c r="AV128" s="13" t="s">
        <v>83</v>
      </c>
      <c r="AW128" s="13" t="s">
        <v>34</v>
      </c>
      <c r="AX128" s="13" t="s">
        <v>74</v>
      </c>
      <c r="AY128" s="221" t="s">
        <v>139</v>
      </c>
    </row>
    <row r="129" spans="2:65" s="14" customFormat="1" ht="11.25">
      <c r="B129" s="222"/>
      <c r="C129" s="223"/>
      <c r="D129" s="198" t="s">
        <v>155</v>
      </c>
      <c r="E129" s="224" t="s">
        <v>19</v>
      </c>
      <c r="F129" s="225" t="s">
        <v>158</v>
      </c>
      <c r="G129" s="223"/>
      <c r="H129" s="226">
        <v>1.8540000000000001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155</v>
      </c>
      <c r="AU129" s="232" t="s">
        <v>159</v>
      </c>
      <c r="AV129" s="14" t="s">
        <v>146</v>
      </c>
      <c r="AW129" s="14" t="s">
        <v>34</v>
      </c>
      <c r="AX129" s="14" t="s">
        <v>81</v>
      </c>
      <c r="AY129" s="232" t="s">
        <v>139</v>
      </c>
    </row>
    <row r="130" spans="2:65" s="11" customFormat="1" ht="20.85" customHeight="1">
      <c r="B130" s="169"/>
      <c r="C130" s="170"/>
      <c r="D130" s="171" t="s">
        <v>73</v>
      </c>
      <c r="E130" s="183" t="s">
        <v>175</v>
      </c>
      <c r="F130" s="183" t="s">
        <v>176</v>
      </c>
      <c r="G130" s="170"/>
      <c r="H130" s="170"/>
      <c r="I130" s="173"/>
      <c r="J130" s="184">
        <f>BK130</f>
        <v>0</v>
      </c>
      <c r="K130" s="170"/>
      <c r="L130" s="175"/>
      <c r="M130" s="176"/>
      <c r="N130" s="177"/>
      <c r="O130" s="177"/>
      <c r="P130" s="178">
        <f>SUM(P131:P148)</f>
        <v>0</v>
      </c>
      <c r="Q130" s="177"/>
      <c r="R130" s="178">
        <f>SUM(R131:R148)</f>
        <v>1.5826</v>
      </c>
      <c r="S130" s="177"/>
      <c r="T130" s="179">
        <f>SUM(T131:T148)</f>
        <v>0</v>
      </c>
      <c r="AR130" s="180" t="s">
        <v>81</v>
      </c>
      <c r="AT130" s="181" t="s">
        <v>73</v>
      </c>
      <c r="AU130" s="181" t="s">
        <v>83</v>
      </c>
      <c r="AY130" s="180" t="s">
        <v>139</v>
      </c>
      <c r="BK130" s="182">
        <f>SUM(BK131:BK148)</f>
        <v>0</v>
      </c>
    </row>
    <row r="131" spans="2:65" s="1" customFormat="1" ht="24" customHeight="1">
      <c r="B131" s="34"/>
      <c r="C131" s="185" t="s">
        <v>216</v>
      </c>
      <c r="D131" s="185" t="s">
        <v>141</v>
      </c>
      <c r="E131" s="186" t="s">
        <v>503</v>
      </c>
      <c r="F131" s="187" t="s">
        <v>504</v>
      </c>
      <c r="G131" s="188" t="s">
        <v>170</v>
      </c>
      <c r="H131" s="189">
        <v>6</v>
      </c>
      <c r="I131" s="190"/>
      <c r="J131" s="191">
        <f>ROUND(I131*H131,2)</f>
        <v>0</v>
      </c>
      <c r="K131" s="187" t="s">
        <v>145</v>
      </c>
      <c r="L131" s="38"/>
      <c r="M131" s="192" t="s">
        <v>19</v>
      </c>
      <c r="N131" s="193" t="s">
        <v>45</v>
      </c>
      <c r="O131" s="63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AR131" s="196" t="s">
        <v>146</v>
      </c>
      <c r="AT131" s="196" t="s">
        <v>141</v>
      </c>
      <c r="AU131" s="196" t="s">
        <v>159</v>
      </c>
      <c r="AY131" s="17" t="s">
        <v>139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81</v>
      </c>
      <c r="BK131" s="197">
        <f>ROUND(I131*H131,2)</f>
        <v>0</v>
      </c>
      <c r="BL131" s="17" t="s">
        <v>146</v>
      </c>
      <c r="BM131" s="196" t="s">
        <v>530</v>
      </c>
    </row>
    <row r="132" spans="2:65" s="1" customFormat="1" ht="58.5">
      <c r="B132" s="34"/>
      <c r="C132" s="35"/>
      <c r="D132" s="198" t="s">
        <v>148</v>
      </c>
      <c r="E132" s="35"/>
      <c r="F132" s="199" t="s">
        <v>186</v>
      </c>
      <c r="G132" s="35"/>
      <c r="H132" s="35"/>
      <c r="I132" s="114"/>
      <c r="J132" s="35"/>
      <c r="K132" s="35"/>
      <c r="L132" s="38"/>
      <c r="M132" s="200"/>
      <c r="N132" s="63"/>
      <c r="O132" s="63"/>
      <c r="P132" s="63"/>
      <c r="Q132" s="63"/>
      <c r="R132" s="63"/>
      <c r="S132" s="63"/>
      <c r="T132" s="64"/>
      <c r="AT132" s="17" t="s">
        <v>148</v>
      </c>
      <c r="AU132" s="17" t="s">
        <v>159</v>
      </c>
    </row>
    <row r="133" spans="2:65" s="1" customFormat="1" ht="24" customHeight="1">
      <c r="B133" s="34"/>
      <c r="C133" s="185" t="s">
        <v>8</v>
      </c>
      <c r="D133" s="185" t="s">
        <v>141</v>
      </c>
      <c r="E133" s="186" t="s">
        <v>506</v>
      </c>
      <c r="F133" s="187" t="s">
        <v>507</v>
      </c>
      <c r="G133" s="188" t="s">
        <v>170</v>
      </c>
      <c r="H133" s="189">
        <v>6</v>
      </c>
      <c r="I133" s="190"/>
      <c r="J133" s="191">
        <f>ROUND(I133*H133,2)</f>
        <v>0</v>
      </c>
      <c r="K133" s="187" t="s">
        <v>145</v>
      </c>
      <c r="L133" s="38"/>
      <c r="M133" s="192" t="s">
        <v>19</v>
      </c>
      <c r="N133" s="193" t="s">
        <v>45</v>
      </c>
      <c r="O133" s="63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AR133" s="196" t="s">
        <v>146</v>
      </c>
      <c r="AT133" s="196" t="s">
        <v>141</v>
      </c>
      <c r="AU133" s="196" t="s">
        <v>159</v>
      </c>
      <c r="AY133" s="17" t="s">
        <v>139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81</v>
      </c>
      <c r="BK133" s="197">
        <f>ROUND(I133*H133,2)</f>
        <v>0</v>
      </c>
      <c r="BL133" s="17" t="s">
        <v>146</v>
      </c>
      <c r="BM133" s="196" t="s">
        <v>531</v>
      </c>
    </row>
    <row r="134" spans="2:65" s="1" customFormat="1" ht="58.5">
      <c r="B134" s="34"/>
      <c r="C134" s="35"/>
      <c r="D134" s="198" t="s">
        <v>148</v>
      </c>
      <c r="E134" s="35"/>
      <c r="F134" s="199" t="s">
        <v>186</v>
      </c>
      <c r="G134" s="35"/>
      <c r="H134" s="35"/>
      <c r="I134" s="114"/>
      <c r="J134" s="35"/>
      <c r="K134" s="35"/>
      <c r="L134" s="38"/>
      <c r="M134" s="200"/>
      <c r="N134" s="63"/>
      <c r="O134" s="63"/>
      <c r="P134" s="63"/>
      <c r="Q134" s="63"/>
      <c r="R134" s="63"/>
      <c r="S134" s="63"/>
      <c r="T134" s="64"/>
      <c r="AT134" s="17" t="s">
        <v>148</v>
      </c>
      <c r="AU134" s="17" t="s">
        <v>159</v>
      </c>
    </row>
    <row r="135" spans="2:65" s="1" customFormat="1" ht="16.5" customHeight="1">
      <c r="B135" s="34"/>
      <c r="C135" s="233" t="s">
        <v>224</v>
      </c>
      <c r="D135" s="233" t="s">
        <v>160</v>
      </c>
      <c r="E135" s="234" t="s">
        <v>532</v>
      </c>
      <c r="F135" s="235" t="s">
        <v>533</v>
      </c>
      <c r="G135" s="236" t="s">
        <v>170</v>
      </c>
      <c r="H135" s="237">
        <v>6</v>
      </c>
      <c r="I135" s="238"/>
      <c r="J135" s="239">
        <f>ROUND(I135*H135,2)</f>
        <v>0</v>
      </c>
      <c r="K135" s="235" t="s">
        <v>19</v>
      </c>
      <c r="L135" s="240"/>
      <c r="M135" s="241" t="s">
        <v>19</v>
      </c>
      <c r="N135" s="242" t="s">
        <v>45</v>
      </c>
      <c r="O135" s="63"/>
      <c r="P135" s="194">
        <f>O135*H135</f>
        <v>0</v>
      </c>
      <c r="Q135" s="194">
        <v>0.23499999999999999</v>
      </c>
      <c r="R135" s="194">
        <f>Q135*H135</f>
        <v>1.41</v>
      </c>
      <c r="S135" s="194">
        <v>0</v>
      </c>
      <c r="T135" s="195">
        <f>S135*H135</f>
        <v>0</v>
      </c>
      <c r="AR135" s="196" t="s">
        <v>164</v>
      </c>
      <c r="AT135" s="196" t="s">
        <v>160</v>
      </c>
      <c r="AU135" s="196" t="s">
        <v>159</v>
      </c>
      <c r="AY135" s="17" t="s">
        <v>139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81</v>
      </c>
      <c r="BK135" s="197">
        <f>ROUND(I135*H135,2)</f>
        <v>0</v>
      </c>
      <c r="BL135" s="17" t="s">
        <v>146</v>
      </c>
      <c r="BM135" s="196" t="s">
        <v>534</v>
      </c>
    </row>
    <row r="136" spans="2:65" s="1" customFormat="1" ht="16.5" customHeight="1">
      <c r="B136" s="34"/>
      <c r="C136" s="185" t="s">
        <v>229</v>
      </c>
      <c r="D136" s="185" t="s">
        <v>141</v>
      </c>
      <c r="E136" s="186" t="s">
        <v>512</v>
      </c>
      <c r="F136" s="187" t="s">
        <v>513</v>
      </c>
      <c r="G136" s="188" t="s">
        <v>170</v>
      </c>
      <c r="H136" s="189">
        <v>6</v>
      </c>
      <c r="I136" s="190"/>
      <c r="J136" s="191">
        <f>ROUND(I136*H136,2)</f>
        <v>0</v>
      </c>
      <c r="K136" s="187" t="s">
        <v>145</v>
      </c>
      <c r="L136" s="38"/>
      <c r="M136" s="192" t="s">
        <v>19</v>
      </c>
      <c r="N136" s="193" t="s">
        <v>45</v>
      </c>
      <c r="O136" s="63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AR136" s="196" t="s">
        <v>146</v>
      </c>
      <c r="AT136" s="196" t="s">
        <v>141</v>
      </c>
      <c r="AU136" s="196" t="s">
        <v>159</v>
      </c>
      <c r="AY136" s="17" t="s">
        <v>139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81</v>
      </c>
      <c r="BK136" s="197">
        <f>ROUND(I136*H136,2)</f>
        <v>0</v>
      </c>
      <c r="BL136" s="17" t="s">
        <v>146</v>
      </c>
      <c r="BM136" s="196" t="s">
        <v>535</v>
      </c>
    </row>
    <row r="137" spans="2:65" s="1" customFormat="1" ht="39">
      <c r="B137" s="34"/>
      <c r="C137" s="35"/>
      <c r="D137" s="198" t="s">
        <v>148</v>
      </c>
      <c r="E137" s="35"/>
      <c r="F137" s="199" t="s">
        <v>515</v>
      </c>
      <c r="G137" s="35"/>
      <c r="H137" s="35"/>
      <c r="I137" s="114"/>
      <c r="J137" s="35"/>
      <c r="K137" s="35"/>
      <c r="L137" s="38"/>
      <c r="M137" s="200"/>
      <c r="N137" s="63"/>
      <c r="O137" s="63"/>
      <c r="P137" s="63"/>
      <c r="Q137" s="63"/>
      <c r="R137" s="63"/>
      <c r="S137" s="63"/>
      <c r="T137" s="64"/>
      <c r="AT137" s="17" t="s">
        <v>148</v>
      </c>
      <c r="AU137" s="17" t="s">
        <v>159</v>
      </c>
    </row>
    <row r="138" spans="2:65" s="1" customFormat="1" ht="24" customHeight="1">
      <c r="B138" s="34"/>
      <c r="C138" s="233" t="s">
        <v>233</v>
      </c>
      <c r="D138" s="233" t="s">
        <v>160</v>
      </c>
      <c r="E138" s="234" t="s">
        <v>516</v>
      </c>
      <c r="F138" s="235" t="s">
        <v>517</v>
      </c>
      <c r="G138" s="236" t="s">
        <v>518</v>
      </c>
      <c r="H138" s="237">
        <v>6</v>
      </c>
      <c r="I138" s="238"/>
      <c r="J138" s="239">
        <f>ROUND(I138*H138,2)</f>
        <v>0</v>
      </c>
      <c r="K138" s="235" t="s">
        <v>19</v>
      </c>
      <c r="L138" s="240"/>
      <c r="M138" s="241" t="s">
        <v>19</v>
      </c>
      <c r="N138" s="242" t="s">
        <v>45</v>
      </c>
      <c r="O138" s="63"/>
      <c r="P138" s="194">
        <f>O138*H138</f>
        <v>0</v>
      </c>
      <c r="Q138" s="194">
        <v>2E-3</v>
      </c>
      <c r="R138" s="194">
        <f>Q138*H138</f>
        <v>1.2E-2</v>
      </c>
      <c r="S138" s="194">
        <v>0</v>
      </c>
      <c r="T138" s="195">
        <f>S138*H138</f>
        <v>0</v>
      </c>
      <c r="AR138" s="196" t="s">
        <v>164</v>
      </c>
      <c r="AT138" s="196" t="s">
        <v>160</v>
      </c>
      <c r="AU138" s="196" t="s">
        <v>159</v>
      </c>
      <c r="AY138" s="17" t="s">
        <v>139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81</v>
      </c>
      <c r="BK138" s="197">
        <f>ROUND(I138*H138,2)</f>
        <v>0</v>
      </c>
      <c r="BL138" s="17" t="s">
        <v>146</v>
      </c>
      <c r="BM138" s="196" t="s">
        <v>536</v>
      </c>
    </row>
    <row r="139" spans="2:65" s="1" customFormat="1" ht="29.25">
      <c r="B139" s="34"/>
      <c r="C139" s="35"/>
      <c r="D139" s="198" t="s">
        <v>172</v>
      </c>
      <c r="E139" s="35"/>
      <c r="F139" s="199" t="s">
        <v>520</v>
      </c>
      <c r="G139" s="35"/>
      <c r="H139" s="35"/>
      <c r="I139" s="114"/>
      <c r="J139" s="35"/>
      <c r="K139" s="35"/>
      <c r="L139" s="38"/>
      <c r="M139" s="200"/>
      <c r="N139" s="63"/>
      <c r="O139" s="63"/>
      <c r="P139" s="63"/>
      <c r="Q139" s="63"/>
      <c r="R139" s="63"/>
      <c r="S139" s="63"/>
      <c r="T139" s="64"/>
      <c r="AT139" s="17" t="s">
        <v>172</v>
      </c>
      <c r="AU139" s="17" t="s">
        <v>159</v>
      </c>
    </row>
    <row r="140" spans="2:65" s="1" customFormat="1" ht="16.5" customHeight="1">
      <c r="B140" s="34"/>
      <c r="C140" s="185" t="s">
        <v>237</v>
      </c>
      <c r="D140" s="185" t="s">
        <v>141</v>
      </c>
      <c r="E140" s="186" t="s">
        <v>521</v>
      </c>
      <c r="F140" s="187" t="s">
        <v>522</v>
      </c>
      <c r="G140" s="188" t="s">
        <v>144</v>
      </c>
      <c r="H140" s="189">
        <v>7.8</v>
      </c>
      <c r="I140" s="190"/>
      <c r="J140" s="191">
        <f>ROUND(I140*H140,2)</f>
        <v>0</v>
      </c>
      <c r="K140" s="187" t="s">
        <v>145</v>
      </c>
      <c r="L140" s="38"/>
      <c r="M140" s="192" t="s">
        <v>19</v>
      </c>
      <c r="N140" s="193" t="s">
        <v>45</v>
      </c>
      <c r="O140" s="63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AR140" s="196" t="s">
        <v>146</v>
      </c>
      <c r="AT140" s="196" t="s">
        <v>141</v>
      </c>
      <c r="AU140" s="196" t="s">
        <v>159</v>
      </c>
      <c r="AY140" s="17" t="s">
        <v>139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81</v>
      </c>
      <c r="BK140" s="197">
        <f>ROUND(I140*H140,2)</f>
        <v>0</v>
      </c>
      <c r="BL140" s="17" t="s">
        <v>146</v>
      </c>
      <c r="BM140" s="196" t="s">
        <v>537</v>
      </c>
    </row>
    <row r="141" spans="2:65" s="1" customFormat="1" ht="78">
      <c r="B141" s="34"/>
      <c r="C141" s="35"/>
      <c r="D141" s="198" t="s">
        <v>148</v>
      </c>
      <c r="E141" s="35"/>
      <c r="F141" s="199" t="s">
        <v>524</v>
      </c>
      <c r="G141" s="35"/>
      <c r="H141" s="35"/>
      <c r="I141" s="114"/>
      <c r="J141" s="35"/>
      <c r="K141" s="35"/>
      <c r="L141" s="38"/>
      <c r="M141" s="200"/>
      <c r="N141" s="63"/>
      <c r="O141" s="63"/>
      <c r="P141" s="63"/>
      <c r="Q141" s="63"/>
      <c r="R141" s="63"/>
      <c r="S141" s="63"/>
      <c r="T141" s="64"/>
      <c r="AT141" s="17" t="s">
        <v>148</v>
      </c>
      <c r="AU141" s="17" t="s">
        <v>159</v>
      </c>
    </row>
    <row r="142" spans="2:65" s="12" customFormat="1" ht="11.25">
      <c r="B142" s="201"/>
      <c r="C142" s="202"/>
      <c r="D142" s="198" t="s">
        <v>155</v>
      </c>
      <c r="E142" s="203" t="s">
        <v>19</v>
      </c>
      <c r="F142" s="204" t="s">
        <v>538</v>
      </c>
      <c r="G142" s="202"/>
      <c r="H142" s="203" t="s">
        <v>19</v>
      </c>
      <c r="I142" s="205"/>
      <c r="J142" s="202"/>
      <c r="K142" s="202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155</v>
      </c>
      <c r="AU142" s="210" t="s">
        <v>159</v>
      </c>
      <c r="AV142" s="12" t="s">
        <v>81</v>
      </c>
      <c r="AW142" s="12" t="s">
        <v>34</v>
      </c>
      <c r="AX142" s="12" t="s">
        <v>74</v>
      </c>
      <c r="AY142" s="210" t="s">
        <v>139</v>
      </c>
    </row>
    <row r="143" spans="2:65" s="13" customFormat="1" ht="11.25">
      <c r="B143" s="211"/>
      <c r="C143" s="212"/>
      <c r="D143" s="198" t="s">
        <v>155</v>
      </c>
      <c r="E143" s="213" t="s">
        <v>19</v>
      </c>
      <c r="F143" s="214" t="s">
        <v>539</v>
      </c>
      <c r="G143" s="212"/>
      <c r="H143" s="215">
        <v>7.8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155</v>
      </c>
      <c r="AU143" s="221" t="s">
        <v>159</v>
      </c>
      <c r="AV143" s="13" t="s">
        <v>83</v>
      </c>
      <c r="AW143" s="13" t="s">
        <v>34</v>
      </c>
      <c r="AX143" s="13" t="s">
        <v>74</v>
      </c>
      <c r="AY143" s="221" t="s">
        <v>139</v>
      </c>
    </row>
    <row r="144" spans="2:65" s="14" customFormat="1" ht="11.25">
      <c r="B144" s="222"/>
      <c r="C144" s="223"/>
      <c r="D144" s="198" t="s">
        <v>155</v>
      </c>
      <c r="E144" s="224" t="s">
        <v>19</v>
      </c>
      <c r="F144" s="225" t="s">
        <v>158</v>
      </c>
      <c r="G144" s="223"/>
      <c r="H144" s="226">
        <v>7.8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155</v>
      </c>
      <c r="AU144" s="232" t="s">
        <v>159</v>
      </c>
      <c r="AV144" s="14" t="s">
        <v>146</v>
      </c>
      <c r="AW144" s="14" t="s">
        <v>34</v>
      </c>
      <c r="AX144" s="14" t="s">
        <v>81</v>
      </c>
      <c r="AY144" s="232" t="s">
        <v>139</v>
      </c>
    </row>
    <row r="145" spans="2:65" s="1" customFormat="1" ht="16.5" customHeight="1">
      <c r="B145" s="34"/>
      <c r="C145" s="233" t="s">
        <v>241</v>
      </c>
      <c r="D145" s="233" t="s">
        <v>160</v>
      </c>
      <c r="E145" s="234" t="s">
        <v>525</v>
      </c>
      <c r="F145" s="235" t="s">
        <v>526</v>
      </c>
      <c r="G145" s="236" t="s">
        <v>458</v>
      </c>
      <c r="H145" s="237">
        <v>0.80300000000000005</v>
      </c>
      <c r="I145" s="238"/>
      <c r="J145" s="239">
        <f>ROUND(I145*H145,2)</f>
        <v>0</v>
      </c>
      <c r="K145" s="235" t="s">
        <v>145</v>
      </c>
      <c r="L145" s="240"/>
      <c r="M145" s="241" t="s">
        <v>19</v>
      </c>
      <c r="N145" s="242" t="s">
        <v>45</v>
      </c>
      <c r="O145" s="63"/>
      <c r="P145" s="194">
        <f>O145*H145</f>
        <v>0</v>
      </c>
      <c r="Q145" s="194">
        <v>0.2</v>
      </c>
      <c r="R145" s="194">
        <f>Q145*H145</f>
        <v>0.16060000000000002</v>
      </c>
      <c r="S145" s="194">
        <v>0</v>
      </c>
      <c r="T145" s="195">
        <f>S145*H145</f>
        <v>0</v>
      </c>
      <c r="AR145" s="196" t="s">
        <v>164</v>
      </c>
      <c r="AT145" s="196" t="s">
        <v>160</v>
      </c>
      <c r="AU145" s="196" t="s">
        <v>159</v>
      </c>
      <c r="AY145" s="17" t="s">
        <v>139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81</v>
      </c>
      <c r="BK145" s="197">
        <f>ROUND(I145*H145,2)</f>
        <v>0</v>
      </c>
      <c r="BL145" s="17" t="s">
        <v>146</v>
      </c>
      <c r="BM145" s="196" t="s">
        <v>540</v>
      </c>
    </row>
    <row r="146" spans="2:65" s="12" customFormat="1" ht="11.25">
      <c r="B146" s="201"/>
      <c r="C146" s="202"/>
      <c r="D146" s="198" t="s">
        <v>155</v>
      </c>
      <c r="E146" s="203" t="s">
        <v>19</v>
      </c>
      <c r="F146" s="204" t="s">
        <v>528</v>
      </c>
      <c r="G146" s="202"/>
      <c r="H146" s="203" t="s">
        <v>19</v>
      </c>
      <c r="I146" s="205"/>
      <c r="J146" s="202"/>
      <c r="K146" s="202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155</v>
      </c>
      <c r="AU146" s="210" t="s">
        <v>159</v>
      </c>
      <c r="AV146" s="12" t="s">
        <v>81</v>
      </c>
      <c r="AW146" s="12" t="s">
        <v>34</v>
      </c>
      <c r="AX146" s="12" t="s">
        <v>74</v>
      </c>
      <c r="AY146" s="210" t="s">
        <v>139</v>
      </c>
    </row>
    <row r="147" spans="2:65" s="13" customFormat="1" ht="11.25">
      <c r="B147" s="211"/>
      <c r="C147" s="212"/>
      <c r="D147" s="198" t="s">
        <v>155</v>
      </c>
      <c r="E147" s="213" t="s">
        <v>19</v>
      </c>
      <c r="F147" s="214" t="s">
        <v>541</v>
      </c>
      <c r="G147" s="212"/>
      <c r="H147" s="215">
        <v>0.80300000000000005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155</v>
      </c>
      <c r="AU147" s="221" t="s">
        <v>159</v>
      </c>
      <c r="AV147" s="13" t="s">
        <v>83</v>
      </c>
      <c r="AW147" s="13" t="s">
        <v>34</v>
      </c>
      <c r="AX147" s="13" t="s">
        <v>74</v>
      </c>
      <c r="AY147" s="221" t="s">
        <v>139</v>
      </c>
    </row>
    <row r="148" spans="2:65" s="14" customFormat="1" ht="11.25">
      <c r="B148" s="222"/>
      <c r="C148" s="223"/>
      <c r="D148" s="198" t="s">
        <v>155</v>
      </c>
      <c r="E148" s="224" t="s">
        <v>19</v>
      </c>
      <c r="F148" s="225" t="s">
        <v>158</v>
      </c>
      <c r="G148" s="223"/>
      <c r="H148" s="226">
        <v>0.80300000000000005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155</v>
      </c>
      <c r="AU148" s="232" t="s">
        <v>159</v>
      </c>
      <c r="AV148" s="14" t="s">
        <v>146</v>
      </c>
      <c r="AW148" s="14" t="s">
        <v>34</v>
      </c>
      <c r="AX148" s="14" t="s">
        <v>81</v>
      </c>
      <c r="AY148" s="232" t="s">
        <v>139</v>
      </c>
    </row>
    <row r="149" spans="2:65" s="11" customFormat="1" ht="20.85" customHeight="1">
      <c r="B149" s="169"/>
      <c r="C149" s="170"/>
      <c r="D149" s="171" t="s">
        <v>73</v>
      </c>
      <c r="E149" s="183" t="s">
        <v>362</v>
      </c>
      <c r="F149" s="183" t="s">
        <v>363</v>
      </c>
      <c r="G149" s="170"/>
      <c r="H149" s="170"/>
      <c r="I149" s="173"/>
      <c r="J149" s="184">
        <f>BK149</f>
        <v>0</v>
      </c>
      <c r="K149" s="170"/>
      <c r="L149" s="175"/>
      <c r="M149" s="176"/>
      <c r="N149" s="177"/>
      <c r="O149" s="177"/>
      <c r="P149" s="178">
        <f>SUM(P150:P161)</f>
        <v>0</v>
      </c>
      <c r="Q149" s="177"/>
      <c r="R149" s="178">
        <f>SUM(R150:R161)</f>
        <v>4.5100000000000001E-3</v>
      </c>
      <c r="S149" s="177"/>
      <c r="T149" s="179">
        <f>SUM(T150:T161)</f>
        <v>1.0999999999999999E-2</v>
      </c>
      <c r="AR149" s="180" t="s">
        <v>81</v>
      </c>
      <c r="AT149" s="181" t="s">
        <v>73</v>
      </c>
      <c r="AU149" s="181" t="s">
        <v>83</v>
      </c>
      <c r="AY149" s="180" t="s">
        <v>139</v>
      </c>
      <c r="BK149" s="182">
        <f>SUM(BK150:BK161)</f>
        <v>0</v>
      </c>
    </row>
    <row r="150" spans="2:65" s="1" customFormat="1" ht="36" customHeight="1">
      <c r="B150" s="34"/>
      <c r="C150" s="185" t="s">
        <v>7</v>
      </c>
      <c r="D150" s="185" t="s">
        <v>141</v>
      </c>
      <c r="E150" s="186" t="s">
        <v>542</v>
      </c>
      <c r="F150" s="187" t="s">
        <v>543</v>
      </c>
      <c r="G150" s="188" t="s">
        <v>170</v>
      </c>
      <c r="H150" s="189">
        <v>11</v>
      </c>
      <c r="I150" s="190"/>
      <c r="J150" s="191">
        <f>ROUND(I150*H150,2)</f>
        <v>0</v>
      </c>
      <c r="K150" s="187" t="s">
        <v>19</v>
      </c>
      <c r="L150" s="38"/>
      <c r="M150" s="192" t="s">
        <v>19</v>
      </c>
      <c r="N150" s="193" t="s">
        <v>45</v>
      </c>
      <c r="O150" s="63"/>
      <c r="P150" s="194">
        <f>O150*H150</f>
        <v>0</v>
      </c>
      <c r="Q150" s="194">
        <v>0</v>
      </c>
      <c r="R150" s="194">
        <f>Q150*H150</f>
        <v>0</v>
      </c>
      <c r="S150" s="194">
        <v>1E-3</v>
      </c>
      <c r="T150" s="195">
        <f>S150*H150</f>
        <v>1.0999999999999999E-2</v>
      </c>
      <c r="AR150" s="196" t="s">
        <v>146</v>
      </c>
      <c r="AT150" s="196" t="s">
        <v>141</v>
      </c>
      <c r="AU150" s="196" t="s">
        <v>159</v>
      </c>
      <c r="AY150" s="17" t="s">
        <v>139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81</v>
      </c>
      <c r="BK150" s="197">
        <f>ROUND(I150*H150,2)</f>
        <v>0</v>
      </c>
      <c r="BL150" s="17" t="s">
        <v>146</v>
      </c>
      <c r="BM150" s="196" t="s">
        <v>544</v>
      </c>
    </row>
    <row r="151" spans="2:65" s="1" customFormat="1" ht="16.5" customHeight="1">
      <c r="B151" s="34"/>
      <c r="C151" s="185" t="s">
        <v>248</v>
      </c>
      <c r="D151" s="185" t="s">
        <v>141</v>
      </c>
      <c r="E151" s="186" t="s">
        <v>545</v>
      </c>
      <c r="F151" s="187" t="s">
        <v>546</v>
      </c>
      <c r="G151" s="188" t="s">
        <v>458</v>
      </c>
      <c r="H151" s="189">
        <v>1.548</v>
      </c>
      <c r="I151" s="190"/>
      <c r="J151" s="191">
        <f>ROUND(I151*H151,2)</f>
        <v>0</v>
      </c>
      <c r="K151" s="187" t="s">
        <v>145</v>
      </c>
      <c r="L151" s="38"/>
      <c r="M151" s="192" t="s">
        <v>19</v>
      </c>
      <c r="N151" s="193" t="s">
        <v>45</v>
      </c>
      <c r="O151" s="63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AR151" s="196" t="s">
        <v>146</v>
      </c>
      <c r="AT151" s="196" t="s">
        <v>141</v>
      </c>
      <c r="AU151" s="196" t="s">
        <v>159</v>
      </c>
      <c r="AY151" s="17" t="s">
        <v>139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81</v>
      </c>
      <c r="BK151" s="197">
        <f>ROUND(I151*H151,2)</f>
        <v>0</v>
      </c>
      <c r="BL151" s="17" t="s">
        <v>146</v>
      </c>
      <c r="BM151" s="196" t="s">
        <v>547</v>
      </c>
    </row>
    <row r="152" spans="2:65" s="12" customFormat="1" ht="11.25">
      <c r="B152" s="201"/>
      <c r="C152" s="202"/>
      <c r="D152" s="198" t="s">
        <v>155</v>
      </c>
      <c r="E152" s="203" t="s">
        <v>19</v>
      </c>
      <c r="F152" s="204" t="s">
        <v>548</v>
      </c>
      <c r="G152" s="202"/>
      <c r="H152" s="203" t="s">
        <v>19</v>
      </c>
      <c r="I152" s="205"/>
      <c r="J152" s="202"/>
      <c r="K152" s="202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155</v>
      </c>
      <c r="AU152" s="210" t="s">
        <v>159</v>
      </c>
      <c r="AV152" s="12" t="s">
        <v>81</v>
      </c>
      <c r="AW152" s="12" t="s">
        <v>34</v>
      </c>
      <c r="AX152" s="12" t="s">
        <v>74</v>
      </c>
      <c r="AY152" s="210" t="s">
        <v>139</v>
      </c>
    </row>
    <row r="153" spans="2:65" s="13" customFormat="1" ht="11.25">
      <c r="B153" s="211"/>
      <c r="C153" s="212"/>
      <c r="D153" s="198" t="s">
        <v>155</v>
      </c>
      <c r="E153" s="213" t="s">
        <v>19</v>
      </c>
      <c r="F153" s="214" t="s">
        <v>549</v>
      </c>
      <c r="G153" s="212"/>
      <c r="H153" s="215">
        <v>1.548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155</v>
      </c>
      <c r="AU153" s="221" t="s">
        <v>159</v>
      </c>
      <c r="AV153" s="13" t="s">
        <v>83</v>
      </c>
      <c r="AW153" s="13" t="s">
        <v>34</v>
      </c>
      <c r="AX153" s="13" t="s">
        <v>74</v>
      </c>
      <c r="AY153" s="221" t="s">
        <v>139</v>
      </c>
    </row>
    <row r="154" spans="2:65" s="14" customFormat="1" ht="11.25">
      <c r="B154" s="222"/>
      <c r="C154" s="223"/>
      <c r="D154" s="198" t="s">
        <v>155</v>
      </c>
      <c r="E154" s="224" t="s">
        <v>19</v>
      </c>
      <c r="F154" s="225" t="s">
        <v>158</v>
      </c>
      <c r="G154" s="223"/>
      <c r="H154" s="226">
        <v>1.548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155</v>
      </c>
      <c r="AU154" s="232" t="s">
        <v>159</v>
      </c>
      <c r="AV154" s="14" t="s">
        <v>146</v>
      </c>
      <c r="AW154" s="14" t="s">
        <v>34</v>
      </c>
      <c r="AX154" s="14" t="s">
        <v>81</v>
      </c>
      <c r="AY154" s="232" t="s">
        <v>139</v>
      </c>
    </row>
    <row r="155" spans="2:65" s="1" customFormat="1" ht="16.5" customHeight="1">
      <c r="B155" s="34"/>
      <c r="C155" s="185" t="s">
        <v>252</v>
      </c>
      <c r="D155" s="185" t="s">
        <v>141</v>
      </c>
      <c r="E155" s="186" t="s">
        <v>550</v>
      </c>
      <c r="F155" s="187" t="s">
        <v>551</v>
      </c>
      <c r="G155" s="188" t="s">
        <v>458</v>
      </c>
      <c r="H155" s="189">
        <v>1.548</v>
      </c>
      <c r="I155" s="190"/>
      <c r="J155" s="191">
        <f>ROUND(I155*H155,2)</f>
        <v>0</v>
      </c>
      <c r="K155" s="187" t="s">
        <v>145</v>
      </c>
      <c r="L155" s="38"/>
      <c r="M155" s="192" t="s">
        <v>19</v>
      </c>
      <c r="N155" s="193" t="s">
        <v>45</v>
      </c>
      <c r="O155" s="63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AR155" s="196" t="s">
        <v>146</v>
      </c>
      <c r="AT155" s="196" t="s">
        <v>141</v>
      </c>
      <c r="AU155" s="196" t="s">
        <v>159</v>
      </c>
      <c r="AY155" s="17" t="s">
        <v>139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81</v>
      </c>
      <c r="BK155" s="197">
        <f>ROUND(I155*H155,2)</f>
        <v>0</v>
      </c>
      <c r="BL155" s="17" t="s">
        <v>146</v>
      </c>
      <c r="BM155" s="196" t="s">
        <v>552</v>
      </c>
    </row>
    <row r="156" spans="2:65" s="1" customFormat="1" ht="16.5" customHeight="1">
      <c r="B156" s="34"/>
      <c r="C156" s="185" t="s">
        <v>256</v>
      </c>
      <c r="D156" s="185" t="s">
        <v>141</v>
      </c>
      <c r="E156" s="186" t="s">
        <v>553</v>
      </c>
      <c r="F156" s="187" t="s">
        <v>554</v>
      </c>
      <c r="G156" s="188" t="s">
        <v>170</v>
      </c>
      <c r="H156" s="189">
        <v>11</v>
      </c>
      <c r="I156" s="190"/>
      <c r="J156" s="191">
        <f>ROUND(I156*H156,2)</f>
        <v>0</v>
      </c>
      <c r="K156" s="187" t="s">
        <v>19</v>
      </c>
      <c r="L156" s="38"/>
      <c r="M156" s="192" t="s">
        <v>19</v>
      </c>
      <c r="N156" s="193" t="s">
        <v>45</v>
      </c>
      <c r="O156" s="63"/>
      <c r="P156" s="194">
        <f>O156*H156</f>
        <v>0</v>
      </c>
      <c r="Q156" s="194">
        <v>3.0000000000000001E-5</v>
      </c>
      <c r="R156" s="194">
        <f>Q156*H156</f>
        <v>3.3E-4</v>
      </c>
      <c r="S156" s="194">
        <v>0</v>
      </c>
      <c r="T156" s="195">
        <f>S156*H156</f>
        <v>0</v>
      </c>
      <c r="AR156" s="196" t="s">
        <v>146</v>
      </c>
      <c r="AT156" s="196" t="s">
        <v>141</v>
      </c>
      <c r="AU156" s="196" t="s">
        <v>159</v>
      </c>
      <c r="AY156" s="17" t="s">
        <v>139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81</v>
      </c>
      <c r="BK156" s="197">
        <f>ROUND(I156*H156,2)</f>
        <v>0</v>
      </c>
      <c r="BL156" s="17" t="s">
        <v>146</v>
      </c>
      <c r="BM156" s="196" t="s">
        <v>555</v>
      </c>
    </row>
    <row r="157" spans="2:65" s="1" customFormat="1" ht="24" customHeight="1">
      <c r="B157" s="34"/>
      <c r="C157" s="233" t="s">
        <v>260</v>
      </c>
      <c r="D157" s="233" t="s">
        <v>160</v>
      </c>
      <c r="E157" s="234" t="s">
        <v>556</v>
      </c>
      <c r="F157" s="235" t="s">
        <v>557</v>
      </c>
      <c r="G157" s="236" t="s">
        <v>170</v>
      </c>
      <c r="H157" s="237">
        <v>11</v>
      </c>
      <c r="I157" s="238"/>
      <c r="J157" s="239">
        <f>ROUND(I157*H157,2)</f>
        <v>0</v>
      </c>
      <c r="K157" s="235" t="s">
        <v>19</v>
      </c>
      <c r="L157" s="240"/>
      <c r="M157" s="241" t="s">
        <v>19</v>
      </c>
      <c r="N157" s="242" t="s">
        <v>45</v>
      </c>
      <c r="O157" s="63"/>
      <c r="P157" s="194">
        <f>O157*H157</f>
        <v>0</v>
      </c>
      <c r="Q157" s="194">
        <v>3.8000000000000002E-4</v>
      </c>
      <c r="R157" s="194">
        <f>Q157*H157</f>
        <v>4.1800000000000006E-3</v>
      </c>
      <c r="S157" s="194">
        <v>0</v>
      </c>
      <c r="T157" s="195">
        <f>S157*H157</f>
        <v>0</v>
      </c>
      <c r="AR157" s="196" t="s">
        <v>164</v>
      </c>
      <c r="AT157" s="196" t="s">
        <v>160</v>
      </c>
      <c r="AU157" s="196" t="s">
        <v>159</v>
      </c>
      <c r="AY157" s="17" t="s">
        <v>139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81</v>
      </c>
      <c r="BK157" s="197">
        <f>ROUND(I157*H157,2)</f>
        <v>0</v>
      </c>
      <c r="BL157" s="17" t="s">
        <v>146</v>
      </c>
      <c r="BM157" s="196" t="s">
        <v>558</v>
      </c>
    </row>
    <row r="158" spans="2:65" s="1" customFormat="1" ht="16.5" customHeight="1">
      <c r="B158" s="34"/>
      <c r="C158" s="185" t="s">
        <v>264</v>
      </c>
      <c r="D158" s="185" t="s">
        <v>141</v>
      </c>
      <c r="E158" s="186" t="s">
        <v>559</v>
      </c>
      <c r="F158" s="187" t="s">
        <v>560</v>
      </c>
      <c r="G158" s="188" t="s">
        <v>458</v>
      </c>
      <c r="H158" s="189">
        <v>3.762</v>
      </c>
      <c r="I158" s="190"/>
      <c r="J158" s="191">
        <f>ROUND(I158*H158,2)</f>
        <v>0</v>
      </c>
      <c r="K158" s="187" t="s">
        <v>19</v>
      </c>
      <c r="L158" s="38"/>
      <c r="M158" s="192" t="s">
        <v>19</v>
      </c>
      <c r="N158" s="193" t="s">
        <v>45</v>
      </c>
      <c r="O158" s="63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AR158" s="196" t="s">
        <v>146</v>
      </c>
      <c r="AT158" s="196" t="s">
        <v>141</v>
      </c>
      <c r="AU158" s="196" t="s">
        <v>159</v>
      </c>
      <c r="AY158" s="17" t="s">
        <v>139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81</v>
      </c>
      <c r="BK158" s="197">
        <f>ROUND(I158*H158,2)</f>
        <v>0</v>
      </c>
      <c r="BL158" s="17" t="s">
        <v>146</v>
      </c>
      <c r="BM158" s="196" t="s">
        <v>561</v>
      </c>
    </row>
    <row r="159" spans="2:65" s="12" customFormat="1" ht="11.25">
      <c r="B159" s="201"/>
      <c r="C159" s="202"/>
      <c r="D159" s="198" t="s">
        <v>155</v>
      </c>
      <c r="E159" s="203" t="s">
        <v>19</v>
      </c>
      <c r="F159" s="204" t="s">
        <v>562</v>
      </c>
      <c r="G159" s="202"/>
      <c r="H159" s="203" t="s">
        <v>19</v>
      </c>
      <c r="I159" s="205"/>
      <c r="J159" s="202"/>
      <c r="K159" s="202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155</v>
      </c>
      <c r="AU159" s="210" t="s">
        <v>159</v>
      </c>
      <c r="AV159" s="12" t="s">
        <v>81</v>
      </c>
      <c r="AW159" s="12" t="s">
        <v>34</v>
      </c>
      <c r="AX159" s="12" t="s">
        <v>74</v>
      </c>
      <c r="AY159" s="210" t="s">
        <v>139</v>
      </c>
    </row>
    <row r="160" spans="2:65" s="13" customFormat="1" ht="11.25">
      <c r="B160" s="211"/>
      <c r="C160" s="212"/>
      <c r="D160" s="198" t="s">
        <v>155</v>
      </c>
      <c r="E160" s="213" t="s">
        <v>19</v>
      </c>
      <c r="F160" s="214" t="s">
        <v>563</v>
      </c>
      <c r="G160" s="212"/>
      <c r="H160" s="215">
        <v>3.762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155</v>
      </c>
      <c r="AU160" s="221" t="s">
        <v>159</v>
      </c>
      <c r="AV160" s="13" t="s">
        <v>83</v>
      </c>
      <c r="AW160" s="13" t="s">
        <v>34</v>
      </c>
      <c r="AX160" s="13" t="s">
        <v>74</v>
      </c>
      <c r="AY160" s="221" t="s">
        <v>139</v>
      </c>
    </row>
    <row r="161" spans="2:65" s="14" customFormat="1" ht="11.25">
      <c r="B161" s="222"/>
      <c r="C161" s="223"/>
      <c r="D161" s="198" t="s">
        <v>155</v>
      </c>
      <c r="E161" s="224" t="s">
        <v>19</v>
      </c>
      <c r="F161" s="225" t="s">
        <v>158</v>
      </c>
      <c r="G161" s="223"/>
      <c r="H161" s="226">
        <v>3.762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155</v>
      </c>
      <c r="AU161" s="232" t="s">
        <v>159</v>
      </c>
      <c r="AV161" s="14" t="s">
        <v>146</v>
      </c>
      <c r="AW161" s="14" t="s">
        <v>34</v>
      </c>
      <c r="AX161" s="14" t="s">
        <v>81</v>
      </c>
      <c r="AY161" s="232" t="s">
        <v>139</v>
      </c>
    </row>
    <row r="162" spans="2:65" s="11" customFormat="1" ht="22.9" customHeight="1">
      <c r="B162" s="169"/>
      <c r="C162" s="170"/>
      <c r="D162" s="171" t="s">
        <v>73</v>
      </c>
      <c r="E162" s="183" t="s">
        <v>383</v>
      </c>
      <c r="F162" s="183" t="s">
        <v>384</v>
      </c>
      <c r="G162" s="170"/>
      <c r="H162" s="170"/>
      <c r="I162" s="173"/>
      <c r="J162" s="184">
        <f>BK162</f>
        <v>0</v>
      </c>
      <c r="K162" s="170"/>
      <c r="L162" s="175"/>
      <c r="M162" s="176"/>
      <c r="N162" s="177"/>
      <c r="O162" s="177"/>
      <c r="P162" s="178">
        <f>SUM(P163:P169)</f>
        <v>0</v>
      </c>
      <c r="Q162" s="177"/>
      <c r="R162" s="178">
        <f>SUM(R163:R169)</f>
        <v>0</v>
      </c>
      <c r="S162" s="177"/>
      <c r="T162" s="179">
        <f>SUM(T163:T169)</f>
        <v>0</v>
      </c>
      <c r="AR162" s="180" t="s">
        <v>81</v>
      </c>
      <c r="AT162" s="181" t="s">
        <v>73</v>
      </c>
      <c r="AU162" s="181" t="s">
        <v>81</v>
      </c>
      <c r="AY162" s="180" t="s">
        <v>139</v>
      </c>
      <c r="BK162" s="182">
        <f>SUM(BK163:BK169)</f>
        <v>0</v>
      </c>
    </row>
    <row r="163" spans="2:65" s="1" customFormat="1" ht="16.5" customHeight="1">
      <c r="B163" s="34"/>
      <c r="C163" s="185" t="s">
        <v>268</v>
      </c>
      <c r="D163" s="185" t="s">
        <v>141</v>
      </c>
      <c r="E163" s="186" t="s">
        <v>386</v>
      </c>
      <c r="F163" s="187" t="s">
        <v>387</v>
      </c>
      <c r="G163" s="188" t="s">
        <v>163</v>
      </c>
      <c r="H163" s="189">
        <v>1.0999999999999999E-2</v>
      </c>
      <c r="I163" s="190"/>
      <c r="J163" s="191">
        <f>ROUND(I163*H163,2)</f>
        <v>0</v>
      </c>
      <c r="K163" s="187" t="s">
        <v>19</v>
      </c>
      <c r="L163" s="38"/>
      <c r="M163" s="192" t="s">
        <v>19</v>
      </c>
      <c r="N163" s="193" t="s">
        <v>45</v>
      </c>
      <c r="O163" s="63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AR163" s="196" t="s">
        <v>146</v>
      </c>
      <c r="AT163" s="196" t="s">
        <v>141</v>
      </c>
      <c r="AU163" s="196" t="s">
        <v>83</v>
      </c>
      <c r="AY163" s="17" t="s">
        <v>139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81</v>
      </c>
      <c r="BK163" s="197">
        <f>ROUND(I163*H163,2)</f>
        <v>0</v>
      </c>
      <c r="BL163" s="17" t="s">
        <v>146</v>
      </c>
      <c r="BM163" s="196" t="s">
        <v>564</v>
      </c>
    </row>
    <row r="164" spans="2:65" s="1" customFormat="1" ht="58.5">
      <c r="B164" s="34"/>
      <c r="C164" s="35"/>
      <c r="D164" s="198" t="s">
        <v>148</v>
      </c>
      <c r="E164" s="35"/>
      <c r="F164" s="199" t="s">
        <v>389</v>
      </c>
      <c r="G164" s="35"/>
      <c r="H164" s="35"/>
      <c r="I164" s="114"/>
      <c r="J164" s="35"/>
      <c r="K164" s="35"/>
      <c r="L164" s="38"/>
      <c r="M164" s="200"/>
      <c r="N164" s="63"/>
      <c r="O164" s="63"/>
      <c r="P164" s="63"/>
      <c r="Q164" s="63"/>
      <c r="R164" s="63"/>
      <c r="S164" s="63"/>
      <c r="T164" s="64"/>
      <c r="AT164" s="17" t="s">
        <v>148</v>
      </c>
      <c r="AU164" s="17" t="s">
        <v>83</v>
      </c>
    </row>
    <row r="165" spans="2:65" s="1" customFormat="1" ht="19.5">
      <c r="B165" s="34"/>
      <c r="C165" s="35"/>
      <c r="D165" s="198" t="s">
        <v>172</v>
      </c>
      <c r="E165" s="35"/>
      <c r="F165" s="199" t="s">
        <v>390</v>
      </c>
      <c r="G165" s="35"/>
      <c r="H165" s="35"/>
      <c r="I165" s="114"/>
      <c r="J165" s="35"/>
      <c r="K165" s="35"/>
      <c r="L165" s="38"/>
      <c r="M165" s="200"/>
      <c r="N165" s="63"/>
      <c r="O165" s="63"/>
      <c r="P165" s="63"/>
      <c r="Q165" s="63"/>
      <c r="R165" s="63"/>
      <c r="S165" s="63"/>
      <c r="T165" s="64"/>
      <c r="AT165" s="17" t="s">
        <v>172</v>
      </c>
      <c r="AU165" s="17" t="s">
        <v>83</v>
      </c>
    </row>
    <row r="166" spans="2:65" s="1" customFormat="1" ht="16.5" customHeight="1">
      <c r="B166" s="34"/>
      <c r="C166" s="185" t="s">
        <v>272</v>
      </c>
      <c r="D166" s="185" t="s">
        <v>141</v>
      </c>
      <c r="E166" s="186" t="s">
        <v>396</v>
      </c>
      <c r="F166" s="187" t="s">
        <v>397</v>
      </c>
      <c r="G166" s="188" t="s">
        <v>163</v>
      </c>
      <c r="H166" s="189">
        <v>1.0999999999999999E-2</v>
      </c>
      <c r="I166" s="190"/>
      <c r="J166" s="191">
        <f>ROUND(I166*H166,2)</f>
        <v>0</v>
      </c>
      <c r="K166" s="187" t="s">
        <v>19</v>
      </c>
      <c r="L166" s="38"/>
      <c r="M166" s="192" t="s">
        <v>19</v>
      </c>
      <c r="N166" s="193" t="s">
        <v>45</v>
      </c>
      <c r="O166" s="63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AR166" s="196" t="s">
        <v>146</v>
      </c>
      <c r="AT166" s="196" t="s">
        <v>141</v>
      </c>
      <c r="AU166" s="196" t="s">
        <v>83</v>
      </c>
      <c r="AY166" s="17" t="s">
        <v>139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81</v>
      </c>
      <c r="BK166" s="197">
        <f>ROUND(I166*H166,2)</f>
        <v>0</v>
      </c>
      <c r="BL166" s="17" t="s">
        <v>146</v>
      </c>
      <c r="BM166" s="196" t="s">
        <v>565</v>
      </c>
    </row>
    <row r="167" spans="2:65" s="1" customFormat="1" ht="58.5">
      <c r="B167" s="34"/>
      <c r="C167" s="35"/>
      <c r="D167" s="198" t="s">
        <v>148</v>
      </c>
      <c r="E167" s="35"/>
      <c r="F167" s="199" t="s">
        <v>399</v>
      </c>
      <c r="G167" s="35"/>
      <c r="H167" s="35"/>
      <c r="I167" s="114"/>
      <c r="J167" s="35"/>
      <c r="K167" s="35"/>
      <c r="L167" s="38"/>
      <c r="M167" s="200"/>
      <c r="N167" s="63"/>
      <c r="O167" s="63"/>
      <c r="P167" s="63"/>
      <c r="Q167" s="63"/>
      <c r="R167" s="63"/>
      <c r="S167" s="63"/>
      <c r="T167" s="64"/>
      <c r="AT167" s="17" t="s">
        <v>148</v>
      </c>
      <c r="AU167" s="17" t="s">
        <v>83</v>
      </c>
    </row>
    <row r="168" spans="2:65" s="1" customFormat="1" ht="16.5" customHeight="1">
      <c r="B168" s="34"/>
      <c r="C168" s="185" t="s">
        <v>276</v>
      </c>
      <c r="D168" s="185" t="s">
        <v>141</v>
      </c>
      <c r="E168" s="186" t="s">
        <v>392</v>
      </c>
      <c r="F168" s="187" t="s">
        <v>393</v>
      </c>
      <c r="G168" s="188" t="s">
        <v>163</v>
      </c>
      <c r="H168" s="189">
        <v>1.0999999999999999E-2</v>
      </c>
      <c r="I168" s="190"/>
      <c r="J168" s="191">
        <f>ROUND(I168*H168,2)</f>
        <v>0</v>
      </c>
      <c r="K168" s="187" t="s">
        <v>19</v>
      </c>
      <c r="L168" s="38"/>
      <c r="M168" s="192" t="s">
        <v>19</v>
      </c>
      <c r="N168" s="193" t="s">
        <v>45</v>
      </c>
      <c r="O168" s="63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AR168" s="196" t="s">
        <v>146</v>
      </c>
      <c r="AT168" s="196" t="s">
        <v>141</v>
      </c>
      <c r="AU168" s="196" t="s">
        <v>83</v>
      </c>
      <c r="AY168" s="17" t="s">
        <v>139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81</v>
      </c>
      <c r="BK168" s="197">
        <f>ROUND(I168*H168,2)</f>
        <v>0</v>
      </c>
      <c r="BL168" s="17" t="s">
        <v>146</v>
      </c>
      <c r="BM168" s="196" t="s">
        <v>566</v>
      </c>
    </row>
    <row r="169" spans="2:65" s="1" customFormat="1" ht="58.5">
      <c r="B169" s="34"/>
      <c r="C169" s="35"/>
      <c r="D169" s="198" t="s">
        <v>148</v>
      </c>
      <c r="E169" s="35"/>
      <c r="F169" s="199" t="s">
        <v>389</v>
      </c>
      <c r="G169" s="35"/>
      <c r="H169" s="35"/>
      <c r="I169" s="114"/>
      <c r="J169" s="35"/>
      <c r="K169" s="35"/>
      <c r="L169" s="38"/>
      <c r="M169" s="200"/>
      <c r="N169" s="63"/>
      <c r="O169" s="63"/>
      <c r="P169" s="63"/>
      <c r="Q169" s="63"/>
      <c r="R169" s="63"/>
      <c r="S169" s="63"/>
      <c r="T169" s="64"/>
      <c r="AT169" s="17" t="s">
        <v>148</v>
      </c>
      <c r="AU169" s="17" t="s">
        <v>83</v>
      </c>
    </row>
    <row r="170" spans="2:65" s="11" customFormat="1" ht="22.9" customHeight="1">
      <c r="B170" s="169"/>
      <c r="C170" s="170"/>
      <c r="D170" s="171" t="s">
        <v>73</v>
      </c>
      <c r="E170" s="183" t="s">
        <v>400</v>
      </c>
      <c r="F170" s="183" t="s">
        <v>401</v>
      </c>
      <c r="G170" s="170"/>
      <c r="H170" s="170"/>
      <c r="I170" s="173"/>
      <c r="J170" s="184">
        <f>BK170</f>
        <v>0</v>
      </c>
      <c r="K170" s="170"/>
      <c r="L170" s="175"/>
      <c r="M170" s="176"/>
      <c r="N170" s="177"/>
      <c r="O170" s="177"/>
      <c r="P170" s="178">
        <f>SUM(P171:P172)</f>
        <v>0</v>
      </c>
      <c r="Q170" s="177"/>
      <c r="R170" s="178">
        <f>SUM(R171:R172)</f>
        <v>0</v>
      </c>
      <c r="S170" s="177"/>
      <c r="T170" s="179">
        <f>SUM(T171:T172)</f>
        <v>0</v>
      </c>
      <c r="AR170" s="180" t="s">
        <v>81</v>
      </c>
      <c r="AT170" s="181" t="s">
        <v>73</v>
      </c>
      <c r="AU170" s="181" t="s">
        <v>81</v>
      </c>
      <c r="AY170" s="180" t="s">
        <v>139</v>
      </c>
      <c r="BK170" s="182">
        <f>SUM(BK171:BK172)</f>
        <v>0</v>
      </c>
    </row>
    <row r="171" spans="2:65" s="1" customFormat="1" ht="24" customHeight="1">
      <c r="B171" s="34"/>
      <c r="C171" s="185" t="s">
        <v>280</v>
      </c>
      <c r="D171" s="185" t="s">
        <v>141</v>
      </c>
      <c r="E171" s="186" t="s">
        <v>403</v>
      </c>
      <c r="F171" s="187" t="s">
        <v>404</v>
      </c>
      <c r="G171" s="188" t="s">
        <v>163</v>
      </c>
      <c r="H171" s="189">
        <v>18.465</v>
      </c>
      <c r="I171" s="190"/>
      <c r="J171" s="191">
        <f>ROUND(I171*H171,2)</f>
        <v>0</v>
      </c>
      <c r="K171" s="187" t="s">
        <v>145</v>
      </c>
      <c r="L171" s="38"/>
      <c r="M171" s="192" t="s">
        <v>19</v>
      </c>
      <c r="N171" s="193" t="s">
        <v>45</v>
      </c>
      <c r="O171" s="63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AR171" s="196" t="s">
        <v>146</v>
      </c>
      <c r="AT171" s="196" t="s">
        <v>141</v>
      </c>
      <c r="AU171" s="196" t="s">
        <v>83</v>
      </c>
      <c r="AY171" s="17" t="s">
        <v>139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81</v>
      </c>
      <c r="BK171" s="197">
        <f>ROUND(I171*H171,2)</f>
        <v>0</v>
      </c>
      <c r="BL171" s="17" t="s">
        <v>146</v>
      </c>
      <c r="BM171" s="196" t="s">
        <v>567</v>
      </c>
    </row>
    <row r="172" spans="2:65" s="1" customFormat="1" ht="24" customHeight="1">
      <c r="B172" s="34"/>
      <c r="C172" s="185" t="s">
        <v>285</v>
      </c>
      <c r="D172" s="185" t="s">
        <v>141</v>
      </c>
      <c r="E172" s="186" t="s">
        <v>407</v>
      </c>
      <c r="F172" s="187" t="s">
        <v>408</v>
      </c>
      <c r="G172" s="188" t="s">
        <v>163</v>
      </c>
      <c r="H172" s="189">
        <v>18.465</v>
      </c>
      <c r="I172" s="190"/>
      <c r="J172" s="191">
        <f>ROUND(I172*H172,2)</f>
        <v>0</v>
      </c>
      <c r="K172" s="187" t="s">
        <v>145</v>
      </c>
      <c r="L172" s="38"/>
      <c r="M172" s="192" t="s">
        <v>19</v>
      </c>
      <c r="N172" s="193" t="s">
        <v>45</v>
      </c>
      <c r="O172" s="63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AR172" s="196" t="s">
        <v>146</v>
      </c>
      <c r="AT172" s="196" t="s">
        <v>141</v>
      </c>
      <c r="AU172" s="196" t="s">
        <v>83</v>
      </c>
      <c r="AY172" s="17" t="s">
        <v>139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81</v>
      </c>
      <c r="BK172" s="197">
        <f>ROUND(I172*H172,2)</f>
        <v>0</v>
      </c>
      <c r="BL172" s="17" t="s">
        <v>146</v>
      </c>
      <c r="BM172" s="196" t="s">
        <v>568</v>
      </c>
    </row>
    <row r="173" spans="2:65" s="11" customFormat="1" ht="25.9" customHeight="1">
      <c r="B173" s="169"/>
      <c r="C173" s="170"/>
      <c r="D173" s="171" t="s">
        <v>73</v>
      </c>
      <c r="E173" s="172" t="s">
        <v>410</v>
      </c>
      <c r="F173" s="172" t="s">
        <v>411</v>
      </c>
      <c r="G173" s="170"/>
      <c r="H173" s="170"/>
      <c r="I173" s="173"/>
      <c r="J173" s="174">
        <f>BK173</f>
        <v>0</v>
      </c>
      <c r="K173" s="170"/>
      <c r="L173" s="175"/>
      <c r="M173" s="176"/>
      <c r="N173" s="177"/>
      <c r="O173" s="177"/>
      <c r="P173" s="178">
        <f>P174+P177</f>
        <v>0</v>
      </c>
      <c r="Q173" s="177"/>
      <c r="R173" s="178">
        <f>R174+R177</f>
        <v>0</v>
      </c>
      <c r="S173" s="177"/>
      <c r="T173" s="179">
        <f>T174+T177</f>
        <v>0</v>
      </c>
      <c r="AR173" s="180" t="s">
        <v>177</v>
      </c>
      <c r="AT173" s="181" t="s">
        <v>73</v>
      </c>
      <c r="AU173" s="181" t="s">
        <v>74</v>
      </c>
      <c r="AY173" s="180" t="s">
        <v>139</v>
      </c>
      <c r="BK173" s="182">
        <f>BK174+BK177</f>
        <v>0</v>
      </c>
    </row>
    <row r="174" spans="2:65" s="11" customFormat="1" ht="22.9" customHeight="1">
      <c r="B174" s="169"/>
      <c r="C174" s="170"/>
      <c r="D174" s="171" t="s">
        <v>73</v>
      </c>
      <c r="E174" s="183" t="s">
        <v>412</v>
      </c>
      <c r="F174" s="183" t="s">
        <v>413</v>
      </c>
      <c r="G174" s="170"/>
      <c r="H174" s="170"/>
      <c r="I174" s="173"/>
      <c r="J174" s="184">
        <f>BK174</f>
        <v>0</v>
      </c>
      <c r="K174" s="170"/>
      <c r="L174" s="175"/>
      <c r="M174" s="176"/>
      <c r="N174" s="177"/>
      <c r="O174" s="177"/>
      <c r="P174" s="178">
        <f>SUM(P175:P176)</f>
        <v>0</v>
      </c>
      <c r="Q174" s="177"/>
      <c r="R174" s="178">
        <f>SUM(R175:R176)</f>
        <v>0</v>
      </c>
      <c r="S174" s="177"/>
      <c r="T174" s="179">
        <f>SUM(T175:T176)</f>
        <v>0</v>
      </c>
      <c r="AR174" s="180" t="s">
        <v>177</v>
      </c>
      <c r="AT174" s="181" t="s">
        <v>73</v>
      </c>
      <c r="AU174" s="181" t="s">
        <v>81</v>
      </c>
      <c r="AY174" s="180" t="s">
        <v>139</v>
      </c>
      <c r="BK174" s="182">
        <f>SUM(BK175:BK176)</f>
        <v>0</v>
      </c>
    </row>
    <row r="175" spans="2:65" s="1" customFormat="1" ht="16.5" customHeight="1">
      <c r="B175" s="34"/>
      <c r="C175" s="185" t="s">
        <v>289</v>
      </c>
      <c r="D175" s="185" t="s">
        <v>141</v>
      </c>
      <c r="E175" s="186" t="s">
        <v>415</v>
      </c>
      <c r="F175" s="187" t="s">
        <v>416</v>
      </c>
      <c r="G175" s="188" t="s">
        <v>417</v>
      </c>
      <c r="H175" s="189">
        <v>0.5</v>
      </c>
      <c r="I175" s="190"/>
      <c r="J175" s="191">
        <f>ROUND(I175*H175,2)</f>
        <v>0</v>
      </c>
      <c r="K175" s="187" t="s">
        <v>145</v>
      </c>
      <c r="L175" s="38"/>
      <c r="M175" s="192" t="s">
        <v>19</v>
      </c>
      <c r="N175" s="193" t="s">
        <v>45</v>
      </c>
      <c r="O175" s="63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AR175" s="196" t="s">
        <v>418</v>
      </c>
      <c r="AT175" s="196" t="s">
        <v>141</v>
      </c>
      <c r="AU175" s="196" t="s">
        <v>83</v>
      </c>
      <c r="AY175" s="17" t="s">
        <v>139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81</v>
      </c>
      <c r="BK175" s="197">
        <f>ROUND(I175*H175,2)</f>
        <v>0</v>
      </c>
      <c r="BL175" s="17" t="s">
        <v>418</v>
      </c>
      <c r="BM175" s="196" t="s">
        <v>569</v>
      </c>
    </row>
    <row r="176" spans="2:65" s="1" customFormat="1" ht="19.5">
      <c r="B176" s="34"/>
      <c r="C176" s="35"/>
      <c r="D176" s="198" t="s">
        <v>172</v>
      </c>
      <c r="E176" s="35"/>
      <c r="F176" s="199" t="s">
        <v>420</v>
      </c>
      <c r="G176" s="35"/>
      <c r="H176" s="35"/>
      <c r="I176" s="114"/>
      <c r="J176" s="35"/>
      <c r="K176" s="35"/>
      <c r="L176" s="38"/>
      <c r="M176" s="200"/>
      <c r="N176" s="63"/>
      <c r="O176" s="63"/>
      <c r="P176" s="63"/>
      <c r="Q176" s="63"/>
      <c r="R176" s="63"/>
      <c r="S176" s="63"/>
      <c r="T176" s="64"/>
      <c r="AT176" s="17" t="s">
        <v>172</v>
      </c>
      <c r="AU176" s="17" t="s">
        <v>83</v>
      </c>
    </row>
    <row r="177" spans="2:65" s="11" customFormat="1" ht="22.9" customHeight="1">
      <c r="B177" s="169"/>
      <c r="C177" s="170"/>
      <c r="D177" s="171" t="s">
        <v>73</v>
      </c>
      <c r="E177" s="183" t="s">
        <v>421</v>
      </c>
      <c r="F177" s="183" t="s">
        <v>422</v>
      </c>
      <c r="G177" s="170"/>
      <c r="H177" s="170"/>
      <c r="I177" s="173"/>
      <c r="J177" s="184">
        <f>BK177</f>
        <v>0</v>
      </c>
      <c r="K177" s="170"/>
      <c r="L177" s="175"/>
      <c r="M177" s="176"/>
      <c r="N177" s="177"/>
      <c r="O177" s="177"/>
      <c r="P177" s="178">
        <f>SUM(P178:P182)</f>
        <v>0</v>
      </c>
      <c r="Q177" s="177"/>
      <c r="R177" s="178">
        <f>SUM(R178:R182)</f>
        <v>0</v>
      </c>
      <c r="S177" s="177"/>
      <c r="T177" s="179">
        <f>SUM(T178:T182)</f>
        <v>0</v>
      </c>
      <c r="AR177" s="180" t="s">
        <v>177</v>
      </c>
      <c r="AT177" s="181" t="s">
        <v>73</v>
      </c>
      <c r="AU177" s="181" t="s">
        <v>81</v>
      </c>
      <c r="AY177" s="180" t="s">
        <v>139</v>
      </c>
      <c r="BK177" s="182">
        <f>SUM(BK178:BK182)</f>
        <v>0</v>
      </c>
    </row>
    <row r="178" spans="2:65" s="1" customFormat="1" ht="16.5" customHeight="1">
      <c r="B178" s="34"/>
      <c r="C178" s="185" t="s">
        <v>293</v>
      </c>
      <c r="D178" s="185" t="s">
        <v>141</v>
      </c>
      <c r="E178" s="186" t="s">
        <v>424</v>
      </c>
      <c r="F178" s="187" t="s">
        <v>425</v>
      </c>
      <c r="G178" s="188" t="s">
        <v>417</v>
      </c>
      <c r="H178" s="189">
        <v>4.5910000000000002</v>
      </c>
      <c r="I178" s="190"/>
      <c r="J178" s="191">
        <f>ROUND(I178*H178,2)</f>
        <v>0</v>
      </c>
      <c r="K178" s="187" t="s">
        <v>145</v>
      </c>
      <c r="L178" s="38"/>
      <c r="M178" s="192" t="s">
        <v>19</v>
      </c>
      <c r="N178" s="193" t="s">
        <v>45</v>
      </c>
      <c r="O178" s="63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AR178" s="196" t="s">
        <v>418</v>
      </c>
      <c r="AT178" s="196" t="s">
        <v>141</v>
      </c>
      <c r="AU178" s="196" t="s">
        <v>83</v>
      </c>
      <c r="AY178" s="17" t="s">
        <v>139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81</v>
      </c>
      <c r="BK178" s="197">
        <f>ROUND(I178*H178,2)</f>
        <v>0</v>
      </c>
      <c r="BL178" s="17" t="s">
        <v>418</v>
      </c>
      <c r="BM178" s="196" t="s">
        <v>570</v>
      </c>
    </row>
    <row r="179" spans="2:65" s="1" customFormat="1" ht="29.25">
      <c r="B179" s="34"/>
      <c r="C179" s="35"/>
      <c r="D179" s="198" t="s">
        <v>172</v>
      </c>
      <c r="E179" s="35"/>
      <c r="F179" s="199" t="s">
        <v>427</v>
      </c>
      <c r="G179" s="35"/>
      <c r="H179" s="35"/>
      <c r="I179" s="114"/>
      <c r="J179" s="35"/>
      <c r="K179" s="35"/>
      <c r="L179" s="38"/>
      <c r="M179" s="200"/>
      <c r="N179" s="63"/>
      <c r="O179" s="63"/>
      <c r="P179" s="63"/>
      <c r="Q179" s="63"/>
      <c r="R179" s="63"/>
      <c r="S179" s="63"/>
      <c r="T179" s="64"/>
      <c r="AT179" s="17" t="s">
        <v>172</v>
      </c>
      <c r="AU179" s="17" t="s">
        <v>83</v>
      </c>
    </row>
    <row r="180" spans="2:65" s="12" customFormat="1" ht="11.25">
      <c r="B180" s="201"/>
      <c r="C180" s="202"/>
      <c r="D180" s="198" t="s">
        <v>155</v>
      </c>
      <c r="E180" s="203" t="s">
        <v>19</v>
      </c>
      <c r="F180" s="204" t="s">
        <v>428</v>
      </c>
      <c r="G180" s="202"/>
      <c r="H180" s="203" t="s">
        <v>19</v>
      </c>
      <c r="I180" s="205"/>
      <c r="J180" s="202"/>
      <c r="K180" s="202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155</v>
      </c>
      <c r="AU180" s="210" t="s">
        <v>83</v>
      </c>
      <c r="AV180" s="12" t="s">
        <v>81</v>
      </c>
      <c r="AW180" s="12" t="s">
        <v>34</v>
      </c>
      <c r="AX180" s="12" t="s">
        <v>74</v>
      </c>
      <c r="AY180" s="210" t="s">
        <v>139</v>
      </c>
    </row>
    <row r="181" spans="2:65" s="13" customFormat="1" ht="11.25">
      <c r="B181" s="211"/>
      <c r="C181" s="212"/>
      <c r="D181" s="198" t="s">
        <v>155</v>
      </c>
      <c r="E181" s="213" t="s">
        <v>19</v>
      </c>
      <c r="F181" s="214" t="s">
        <v>571</v>
      </c>
      <c r="G181" s="212"/>
      <c r="H181" s="215">
        <v>4.5910000000000002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155</v>
      </c>
      <c r="AU181" s="221" t="s">
        <v>83</v>
      </c>
      <c r="AV181" s="13" t="s">
        <v>83</v>
      </c>
      <c r="AW181" s="13" t="s">
        <v>34</v>
      </c>
      <c r="AX181" s="13" t="s">
        <v>74</v>
      </c>
      <c r="AY181" s="221" t="s">
        <v>139</v>
      </c>
    </row>
    <row r="182" spans="2:65" s="14" customFormat="1" ht="11.25">
      <c r="B182" s="222"/>
      <c r="C182" s="223"/>
      <c r="D182" s="198" t="s">
        <v>155</v>
      </c>
      <c r="E182" s="224" t="s">
        <v>19</v>
      </c>
      <c r="F182" s="225" t="s">
        <v>158</v>
      </c>
      <c r="G182" s="223"/>
      <c r="H182" s="226">
        <v>4.5910000000000002</v>
      </c>
      <c r="I182" s="227"/>
      <c r="J182" s="223"/>
      <c r="K182" s="223"/>
      <c r="L182" s="228"/>
      <c r="M182" s="243"/>
      <c r="N182" s="244"/>
      <c r="O182" s="244"/>
      <c r="P182" s="244"/>
      <c r="Q182" s="244"/>
      <c r="R182" s="244"/>
      <c r="S182" s="244"/>
      <c r="T182" s="245"/>
      <c r="AT182" s="232" t="s">
        <v>155</v>
      </c>
      <c r="AU182" s="232" t="s">
        <v>83</v>
      </c>
      <c r="AV182" s="14" t="s">
        <v>146</v>
      </c>
      <c r="AW182" s="14" t="s">
        <v>34</v>
      </c>
      <c r="AX182" s="14" t="s">
        <v>81</v>
      </c>
      <c r="AY182" s="232" t="s">
        <v>139</v>
      </c>
    </row>
    <row r="183" spans="2:65" s="1" customFormat="1" ht="6.95" customHeight="1">
      <c r="B183" s="46"/>
      <c r="C183" s="47"/>
      <c r="D183" s="47"/>
      <c r="E183" s="47"/>
      <c r="F183" s="47"/>
      <c r="G183" s="47"/>
      <c r="H183" s="47"/>
      <c r="I183" s="137"/>
      <c r="J183" s="47"/>
      <c r="K183" s="47"/>
      <c r="L183" s="38"/>
    </row>
  </sheetData>
  <sheetProtection algorithmName="SHA-512" hashValue="y1WK+LXYprvBm3hTmGIjoWckP9pJrq8kLiwZH06H5nAz927nFkIllCLnyRhQalnF2LGmsQju/M3gIJL4KwIZXQ==" saltValue="Y47orEqPy1kFOPC+lxtq7jiYf75eVCynh4qYX2kF4gfQrjLpUpbxCaFq0s4JnE8Bg2e5aguAcA4lJkDmuq1hMg==" spinCount="100000" sheet="1" objects="1" scenarios="1" formatColumns="0" formatRows="0" autoFilter="0"/>
  <autoFilter ref="C95:K182" xr:uid="{00000000-0009-0000-0000-000003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Header>&amp;RPokud je uveden referenční výrobek, může být nahrazen rovnocenným řešením dle ust. § 89 odst. 6 zákona č. 134/2016 Sb.</oddHead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6"/>
  <sheetViews>
    <sheetView showGridLines="0" zoomScaleNormal="100" workbookViewId="0">
      <selection activeCell="AN4" sqref="AN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97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83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1" t="str">
        <f>'Rekapitulace stavby'!K6</f>
        <v>SO 220 Sadové úpravy</v>
      </c>
      <c r="F7" s="372"/>
      <c r="G7" s="372"/>
      <c r="H7" s="372"/>
      <c r="L7" s="20"/>
    </row>
    <row r="8" spans="2:46" ht="12" customHeight="1">
      <c r="B8" s="20"/>
      <c r="D8" s="113" t="s">
        <v>102</v>
      </c>
      <c r="L8" s="20"/>
    </row>
    <row r="9" spans="2:46" s="1" customFormat="1" ht="16.5" customHeight="1">
      <c r="B9" s="38"/>
      <c r="E9" s="371" t="s">
        <v>103</v>
      </c>
      <c r="F9" s="373"/>
      <c r="G9" s="373"/>
      <c r="H9" s="373"/>
      <c r="I9" s="114"/>
      <c r="L9" s="38"/>
    </row>
    <row r="10" spans="2:46" s="1" customFormat="1" ht="12" customHeight="1">
      <c r="B10" s="38"/>
      <c r="D10" s="113" t="s">
        <v>104</v>
      </c>
      <c r="I10" s="114"/>
      <c r="L10" s="38"/>
    </row>
    <row r="11" spans="2:46" s="1" customFormat="1" ht="36.950000000000003" customHeight="1">
      <c r="B11" s="38"/>
      <c r="E11" s="374" t="s">
        <v>572</v>
      </c>
      <c r="F11" s="373"/>
      <c r="G11" s="373"/>
      <c r="H11" s="373"/>
      <c r="I11" s="114"/>
      <c r="L11" s="38"/>
    </row>
    <row r="12" spans="2:46" s="1" customFormat="1" ht="11.25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22</v>
      </c>
      <c r="I14" s="115" t="s">
        <v>23</v>
      </c>
      <c r="J14" s="116" t="str">
        <f>'Rekapitulace stavby'!AN8</f>
        <v>13. 4. 2020</v>
      </c>
      <c r="L14" s="38"/>
    </row>
    <row r="15" spans="2:46" s="1" customFormat="1" ht="10.9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5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5" t="str">
        <f>'Rekapitulace stavby'!E14</f>
        <v>Vyplň údaj</v>
      </c>
      <c r="F20" s="376"/>
      <c r="G20" s="376"/>
      <c r="H20" s="376"/>
      <c r="I20" s="115" t="s">
        <v>28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33</v>
      </c>
      <c r="I23" s="115" t="s">
        <v>28</v>
      </c>
      <c r="J23" s="102" t="s">
        <v>19</v>
      </c>
      <c r="L23" s="38"/>
    </row>
    <row r="24" spans="2:12" s="1" customFormat="1" ht="6.95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36</v>
      </c>
      <c r="L25" s="38"/>
    </row>
    <row r="26" spans="2:12" s="1" customFormat="1" ht="18" customHeight="1">
      <c r="B26" s="38"/>
      <c r="E26" s="102" t="s">
        <v>37</v>
      </c>
      <c r="I26" s="115" t="s">
        <v>28</v>
      </c>
      <c r="J26" s="102" t="s">
        <v>19</v>
      </c>
      <c r="L26" s="38"/>
    </row>
    <row r="27" spans="2:12" s="1" customFormat="1" ht="6.95" customHeight="1">
      <c r="B27" s="38"/>
      <c r="I27" s="114"/>
      <c r="L27" s="38"/>
    </row>
    <row r="28" spans="2:12" s="1" customFormat="1" ht="12" customHeight="1">
      <c r="B28" s="38"/>
      <c r="D28" s="113" t="s">
        <v>38</v>
      </c>
      <c r="I28" s="114"/>
      <c r="L28" s="38"/>
    </row>
    <row r="29" spans="2:12" s="7" customFormat="1" ht="51" customHeight="1">
      <c r="B29" s="117"/>
      <c r="E29" s="377" t="s">
        <v>39</v>
      </c>
      <c r="F29" s="377"/>
      <c r="G29" s="377"/>
      <c r="H29" s="377"/>
      <c r="I29" s="118"/>
      <c r="L29" s="117"/>
    </row>
    <row r="30" spans="2:12" s="1" customFormat="1" ht="6.95" customHeight="1">
      <c r="B30" s="38"/>
      <c r="I30" s="114"/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40</v>
      </c>
      <c r="I32" s="114"/>
      <c r="J32" s="121">
        <f>ROUND(J93, 2)</f>
        <v>0</v>
      </c>
      <c r="L32" s="38"/>
    </row>
    <row r="33" spans="2:12" s="1" customFormat="1" ht="6.95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5" customHeight="1">
      <c r="B34" s="38"/>
      <c r="F34" s="122" t="s">
        <v>42</v>
      </c>
      <c r="I34" s="123" t="s">
        <v>41</v>
      </c>
      <c r="J34" s="122" t="s">
        <v>43</v>
      </c>
      <c r="L34" s="38"/>
    </row>
    <row r="35" spans="2:12" s="1" customFormat="1" ht="14.45" customHeight="1">
      <c r="B35" s="38"/>
      <c r="D35" s="124" t="s">
        <v>44</v>
      </c>
      <c r="E35" s="113" t="s">
        <v>45</v>
      </c>
      <c r="F35" s="125">
        <f>ROUND((SUM(BE93:BE245)),  2)</f>
        <v>0</v>
      </c>
      <c r="I35" s="126">
        <v>0.21</v>
      </c>
      <c r="J35" s="125">
        <f>ROUND(((SUM(BE93:BE245))*I35),  2)</f>
        <v>0</v>
      </c>
      <c r="L35" s="38"/>
    </row>
    <row r="36" spans="2:12" s="1" customFormat="1" ht="14.45" customHeight="1">
      <c r="B36" s="38"/>
      <c r="E36" s="113" t="s">
        <v>46</v>
      </c>
      <c r="F36" s="125">
        <f>ROUND((SUM(BF93:BF245)),  2)</f>
        <v>0</v>
      </c>
      <c r="I36" s="126">
        <v>0.15</v>
      </c>
      <c r="J36" s="125">
        <f>ROUND(((SUM(BF93:BF245))*I36),  2)</f>
        <v>0</v>
      </c>
      <c r="L36" s="38"/>
    </row>
    <row r="37" spans="2:12" s="1" customFormat="1" ht="14.45" hidden="1" customHeight="1">
      <c r="B37" s="38"/>
      <c r="E37" s="113" t="s">
        <v>47</v>
      </c>
      <c r="F37" s="125">
        <f>ROUND((SUM(BG93:BG245)),  2)</f>
        <v>0</v>
      </c>
      <c r="I37" s="126">
        <v>0.21</v>
      </c>
      <c r="J37" s="125">
        <f>0</f>
        <v>0</v>
      </c>
      <c r="L37" s="38"/>
    </row>
    <row r="38" spans="2:12" s="1" customFormat="1" ht="14.45" hidden="1" customHeight="1">
      <c r="B38" s="38"/>
      <c r="E38" s="113" t="s">
        <v>48</v>
      </c>
      <c r="F38" s="125">
        <f>ROUND((SUM(BH93:BH245)),  2)</f>
        <v>0</v>
      </c>
      <c r="I38" s="126">
        <v>0.15</v>
      </c>
      <c r="J38" s="125">
        <f>0</f>
        <v>0</v>
      </c>
      <c r="L38" s="38"/>
    </row>
    <row r="39" spans="2:12" s="1" customFormat="1" ht="14.45" hidden="1" customHeight="1">
      <c r="B39" s="38"/>
      <c r="E39" s="113" t="s">
        <v>49</v>
      </c>
      <c r="F39" s="125">
        <f>ROUND((SUM(BI93:BI245)),  2)</f>
        <v>0</v>
      </c>
      <c r="I39" s="126">
        <v>0</v>
      </c>
      <c r="J39" s="125">
        <f>0</f>
        <v>0</v>
      </c>
      <c r="L39" s="38"/>
    </row>
    <row r="40" spans="2:12" s="1" customFormat="1" ht="6.95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50</v>
      </c>
      <c r="E41" s="129"/>
      <c r="F41" s="129"/>
      <c r="G41" s="130" t="s">
        <v>51</v>
      </c>
      <c r="H41" s="131" t="s">
        <v>52</v>
      </c>
      <c r="I41" s="132"/>
      <c r="J41" s="133">
        <f>SUM(J32:J39)</f>
        <v>0</v>
      </c>
      <c r="K41" s="134"/>
      <c r="L41" s="38"/>
    </row>
    <row r="42" spans="2:12" s="1" customFormat="1" ht="14.45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5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8" t="str">
        <f>E7</f>
        <v>SO 220 Sadové úpravy</v>
      </c>
      <c r="F50" s="379"/>
      <c r="G50" s="379"/>
      <c r="H50" s="379"/>
      <c r="I50" s="114"/>
      <c r="J50" s="35"/>
      <c r="K50" s="35"/>
      <c r="L50" s="38"/>
    </row>
    <row r="51" spans="2:47" ht="12" customHeight="1">
      <c r="B51" s="21"/>
      <c r="C51" s="29" t="s">
        <v>102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8" t="s">
        <v>103</v>
      </c>
      <c r="F52" s="380"/>
      <c r="G52" s="380"/>
      <c r="H52" s="380"/>
      <c r="I52" s="114"/>
      <c r="J52" s="35"/>
      <c r="K52" s="35"/>
      <c r="L52" s="38"/>
    </row>
    <row r="53" spans="2:47" s="1" customFormat="1" ht="12" customHeight="1">
      <c r="B53" s="34"/>
      <c r="C53" s="29" t="s">
        <v>104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7" t="str">
        <f>E11</f>
        <v>04 - Výsadba nových alejových stromů do trávníkových pruhů</v>
      </c>
      <c r="F54" s="380"/>
      <c r="G54" s="380"/>
      <c r="H54" s="380"/>
      <c r="I54" s="114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Moravská Ostrava</v>
      </c>
      <c r="G56" s="35"/>
      <c r="H56" s="35"/>
      <c r="I56" s="115" t="s">
        <v>23</v>
      </c>
      <c r="J56" s="58" t="str">
        <f>IF(J14="","",J14)</f>
        <v>13. 4. 2020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2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2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107</v>
      </c>
      <c r="D61" s="142"/>
      <c r="E61" s="142"/>
      <c r="F61" s="142"/>
      <c r="G61" s="142"/>
      <c r="H61" s="142"/>
      <c r="I61" s="143"/>
      <c r="J61" s="144" t="s">
        <v>108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9" customHeight="1">
      <c r="B63" s="34"/>
      <c r="C63" s="145" t="s">
        <v>72</v>
      </c>
      <c r="D63" s="35"/>
      <c r="E63" s="35"/>
      <c r="F63" s="35"/>
      <c r="G63" s="35"/>
      <c r="H63" s="35"/>
      <c r="I63" s="114"/>
      <c r="J63" s="76">
        <f>J93</f>
        <v>0</v>
      </c>
      <c r="K63" s="35"/>
      <c r="L63" s="38"/>
      <c r="AU63" s="17" t="s">
        <v>109</v>
      </c>
    </row>
    <row r="64" spans="2:47" s="8" customFormat="1" ht="24.95" customHeight="1">
      <c r="B64" s="146"/>
      <c r="C64" s="147"/>
      <c r="D64" s="148" t="s">
        <v>110</v>
      </c>
      <c r="E64" s="149"/>
      <c r="F64" s="149"/>
      <c r="G64" s="149"/>
      <c r="H64" s="149"/>
      <c r="I64" s="150"/>
      <c r="J64" s="151">
        <f>J94</f>
        <v>0</v>
      </c>
      <c r="K64" s="147"/>
      <c r="L64" s="152"/>
    </row>
    <row r="65" spans="2:12" s="9" customFormat="1" ht="19.899999999999999" customHeight="1">
      <c r="B65" s="153"/>
      <c r="C65" s="96"/>
      <c r="D65" s="154" t="s">
        <v>113</v>
      </c>
      <c r="E65" s="155"/>
      <c r="F65" s="155"/>
      <c r="G65" s="155"/>
      <c r="H65" s="155"/>
      <c r="I65" s="156"/>
      <c r="J65" s="157">
        <f>J95</f>
        <v>0</v>
      </c>
      <c r="K65" s="96"/>
      <c r="L65" s="158"/>
    </row>
    <row r="66" spans="2:12" s="9" customFormat="1" ht="14.85" customHeight="1">
      <c r="B66" s="153"/>
      <c r="C66" s="96"/>
      <c r="D66" s="154" t="s">
        <v>476</v>
      </c>
      <c r="E66" s="155"/>
      <c r="F66" s="155"/>
      <c r="G66" s="155"/>
      <c r="H66" s="155"/>
      <c r="I66" s="156"/>
      <c r="J66" s="157">
        <f>J96</f>
        <v>0</v>
      </c>
      <c r="K66" s="96"/>
      <c r="L66" s="158"/>
    </row>
    <row r="67" spans="2:12" s="9" customFormat="1" ht="14.85" customHeight="1">
      <c r="B67" s="153"/>
      <c r="C67" s="96"/>
      <c r="D67" s="154" t="s">
        <v>573</v>
      </c>
      <c r="E67" s="155"/>
      <c r="F67" s="155"/>
      <c r="G67" s="155"/>
      <c r="H67" s="155"/>
      <c r="I67" s="156"/>
      <c r="J67" s="157">
        <f>J160</f>
        <v>0</v>
      </c>
      <c r="K67" s="96"/>
      <c r="L67" s="158"/>
    </row>
    <row r="68" spans="2:12" s="9" customFormat="1" ht="19.899999999999999" customHeight="1">
      <c r="B68" s="153"/>
      <c r="C68" s="96"/>
      <c r="D68" s="154" t="s">
        <v>119</v>
      </c>
      <c r="E68" s="155"/>
      <c r="F68" s="155"/>
      <c r="G68" s="155"/>
      <c r="H68" s="155"/>
      <c r="I68" s="156"/>
      <c r="J68" s="157">
        <f>J231</f>
        <v>0</v>
      </c>
      <c r="K68" s="96"/>
      <c r="L68" s="158"/>
    </row>
    <row r="69" spans="2:12" s="9" customFormat="1" ht="19.899999999999999" customHeight="1">
      <c r="B69" s="153"/>
      <c r="C69" s="96"/>
      <c r="D69" s="154" t="s">
        <v>120</v>
      </c>
      <c r="E69" s="155"/>
      <c r="F69" s="155"/>
      <c r="G69" s="155"/>
      <c r="H69" s="155"/>
      <c r="I69" s="156"/>
      <c r="J69" s="157">
        <f>J239</f>
        <v>0</v>
      </c>
      <c r="K69" s="96"/>
      <c r="L69" s="158"/>
    </row>
    <row r="70" spans="2:12" s="8" customFormat="1" ht="24.95" customHeight="1">
      <c r="B70" s="146"/>
      <c r="C70" s="147"/>
      <c r="D70" s="148" t="s">
        <v>121</v>
      </c>
      <c r="E70" s="149"/>
      <c r="F70" s="149"/>
      <c r="G70" s="149"/>
      <c r="H70" s="149"/>
      <c r="I70" s="150"/>
      <c r="J70" s="151">
        <f>J242</f>
        <v>0</v>
      </c>
      <c r="K70" s="147"/>
      <c r="L70" s="152"/>
    </row>
    <row r="71" spans="2:12" s="9" customFormat="1" ht="19.899999999999999" customHeight="1">
      <c r="B71" s="153"/>
      <c r="C71" s="96"/>
      <c r="D71" s="154" t="s">
        <v>122</v>
      </c>
      <c r="E71" s="155"/>
      <c r="F71" s="155"/>
      <c r="G71" s="155"/>
      <c r="H71" s="155"/>
      <c r="I71" s="156"/>
      <c r="J71" s="157">
        <f>J243</f>
        <v>0</v>
      </c>
      <c r="K71" s="96"/>
      <c r="L71" s="158"/>
    </row>
    <row r="72" spans="2:12" s="1" customFormat="1" ht="21.75" customHeight="1"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38"/>
    </row>
    <row r="73" spans="2:12" s="1" customFormat="1" ht="6.95" customHeight="1">
      <c r="B73" s="46"/>
      <c r="C73" s="47"/>
      <c r="D73" s="47"/>
      <c r="E73" s="47"/>
      <c r="F73" s="47"/>
      <c r="G73" s="47"/>
      <c r="H73" s="47"/>
      <c r="I73" s="137"/>
      <c r="J73" s="47"/>
      <c r="K73" s="47"/>
      <c r="L73" s="38"/>
    </row>
    <row r="77" spans="2:12" s="1" customFormat="1" ht="6.95" customHeight="1">
      <c r="B77" s="48"/>
      <c r="C77" s="49"/>
      <c r="D77" s="49"/>
      <c r="E77" s="49"/>
      <c r="F77" s="49"/>
      <c r="G77" s="49"/>
      <c r="H77" s="49"/>
      <c r="I77" s="140"/>
      <c r="J77" s="49"/>
      <c r="K77" s="49"/>
      <c r="L77" s="38"/>
    </row>
    <row r="78" spans="2:12" s="1" customFormat="1" ht="24.95" customHeight="1">
      <c r="B78" s="34"/>
      <c r="C78" s="23" t="s">
        <v>124</v>
      </c>
      <c r="D78" s="35"/>
      <c r="E78" s="35"/>
      <c r="F78" s="35"/>
      <c r="G78" s="35"/>
      <c r="H78" s="35"/>
      <c r="I78" s="114"/>
      <c r="J78" s="35"/>
      <c r="K78" s="35"/>
      <c r="L78" s="38"/>
    </row>
    <row r="79" spans="2:12" s="1" customFormat="1" ht="6.95" customHeight="1"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38"/>
    </row>
    <row r="80" spans="2:12" s="1" customFormat="1" ht="12" customHeight="1">
      <c r="B80" s="34"/>
      <c r="C80" s="29" t="s">
        <v>16</v>
      </c>
      <c r="D80" s="35"/>
      <c r="E80" s="35"/>
      <c r="F80" s="35"/>
      <c r="G80" s="35"/>
      <c r="H80" s="35"/>
      <c r="I80" s="114"/>
      <c r="J80" s="35"/>
      <c r="K80" s="35"/>
      <c r="L80" s="38"/>
    </row>
    <row r="81" spans="2:63" s="1" customFormat="1" ht="16.5" customHeight="1">
      <c r="B81" s="34"/>
      <c r="C81" s="35"/>
      <c r="D81" s="35"/>
      <c r="E81" s="378" t="str">
        <f>E7</f>
        <v>SO 220 Sadové úpravy</v>
      </c>
      <c r="F81" s="379"/>
      <c r="G81" s="379"/>
      <c r="H81" s="379"/>
      <c r="I81" s="114"/>
      <c r="J81" s="35"/>
      <c r="K81" s="35"/>
      <c r="L81" s="38"/>
    </row>
    <row r="82" spans="2:63" ht="12" customHeight="1">
      <c r="B82" s="21"/>
      <c r="C82" s="29" t="s">
        <v>102</v>
      </c>
      <c r="D82" s="22"/>
      <c r="E82" s="22"/>
      <c r="F82" s="22"/>
      <c r="G82" s="22"/>
      <c r="H82" s="22"/>
      <c r="J82" s="22"/>
      <c r="K82" s="22"/>
      <c r="L82" s="20"/>
    </row>
    <row r="83" spans="2:63" s="1" customFormat="1" ht="16.5" customHeight="1">
      <c r="B83" s="34"/>
      <c r="C83" s="35"/>
      <c r="D83" s="35"/>
      <c r="E83" s="378" t="s">
        <v>103</v>
      </c>
      <c r="F83" s="380"/>
      <c r="G83" s="380"/>
      <c r="H83" s="380"/>
      <c r="I83" s="114"/>
      <c r="J83" s="35"/>
      <c r="K83" s="35"/>
      <c r="L83" s="38"/>
    </row>
    <row r="84" spans="2:63" s="1" customFormat="1" ht="12" customHeight="1">
      <c r="B84" s="34"/>
      <c r="C84" s="29" t="s">
        <v>104</v>
      </c>
      <c r="D84" s="35"/>
      <c r="E84" s="35"/>
      <c r="F84" s="35"/>
      <c r="G84" s="35"/>
      <c r="H84" s="35"/>
      <c r="I84" s="114"/>
      <c r="J84" s="35"/>
      <c r="K84" s="35"/>
      <c r="L84" s="38"/>
    </row>
    <row r="85" spans="2:63" s="1" customFormat="1" ht="16.5" customHeight="1">
      <c r="B85" s="34"/>
      <c r="C85" s="35"/>
      <c r="D85" s="35"/>
      <c r="E85" s="347" t="str">
        <f>E11</f>
        <v>04 - Výsadba nových alejových stromů do trávníkových pruhů</v>
      </c>
      <c r="F85" s="380"/>
      <c r="G85" s="380"/>
      <c r="H85" s="380"/>
      <c r="I85" s="114"/>
      <c r="J85" s="35"/>
      <c r="K85" s="35"/>
      <c r="L85" s="38"/>
    </row>
    <row r="86" spans="2:63" s="1" customFormat="1" ht="6.95" customHeight="1"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38"/>
    </row>
    <row r="87" spans="2:63" s="1" customFormat="1" ht="12" customHeight="1">
      <c r="B87" s="34"/>
      <c r="C87" s="29" t="s">
        <v>21</v>
      </c>
      <c r="D87" s="35"/>
      <c r="E87" s="35"/>
      <c r="F87" s="27" t="str">
        <f>F14</f>
        <v>Moravská Ostrava</v>
      </c>
      <c r="G87" s="35"/>
      <c r="H87" s="35"/>
      <c r="I87" s="115" t="s">
        <v>23</v>
      </c>
      <c r="J87" s="58" t="str">
        <f>IF(J14="","",J14)</f>
        <v>13. 4. 2020</v>
      </c>
      <c r="K87" s="35"/>
      <c r="L87" s="38"/>
    </row>
    <row r="88" spans="2:63" s="1" customFormat="1" ht="6.95" customHeight="1"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38"/>
    </row>
    <row r="89" spans="2:63" s="1" customFormat="1" ht="15.2" customHeight="1">
      <c r="B89" s="34"/>
      <c r="C89" s="29" t="s">
        <v>25</v>
      </c>
      <c r="D89" s="35"/>
      <c r="E89" s="35"/>
      <c r="F89" s="27" t="str">
        <f>E17</f>
        <v xml:space="preserve"> </v>
      </c>
      <c r="G89" s="35"/>
      <c r="H89" s="35"/>
      <c r="I89" s="115" t="s">
        <v>31</v>
      </c>
      <c r="J89" s="32" t="str">
        <f>E23</f>
        <v>ing. Petra Ličková</v>
      </c>
      <c r="K89" s="35"/>
      <c r="L89" s="38"/>
    </row>
    <row r="90" spans="2:63" s="1" customFormat="1" ht="15.2" customHeight="1">
      <c r="B90" s="34"/>
      <c r="C90" s="29" t="s">
        <v>29</v>
      </c>
      <c r="D90" s="35"/>
      <c r="E90" s="35"/>
      <c r="F90" s="27" t="str">
        <f>IF(E20="","",E20)</f>
        <v>Vyplň údaj</v>
      </c>
      <c r="G90" s="35"/>
      <c r="H90" s="35"/>
      <c r="I90" s="115" t="s">
        <v>35</v>
      </c>
      <c r="J90" s="32" t="str">
        <f>E26</f>
        <v>Arch4green s.r.o.</v>
      </c>
      <c r="K90" s="35"/>
      <c r="L90" s="38"/>
    </row>
    <row r="91" spans="2:63" s="1" customFormat="1" ht="10.35" customHeight="1">
      <c r="B91" s="34"/>
      <c r="C91" s="35"/>
      <c r="D91" s="35"/>
      <c r="E91" s="35"/>
      <c r="F91" s="35"/>
      <c r="G91" s="35"/>
      <c r="H91" s="35"/>
      <c r="I91" s="114"/>
      <c r="J91" s="35"/>
      <c r="K91" s="35"/>
      <c r="L91" s="38"/>
    </row>
    <row r="92" spans="2:63" s="10" customFormat="1" ht="29.25" customHeight="1">
      <c r="B92" s="159"/>
      <c r="C92" s="160" t="s">
        <v>125</v>
      </c>
      <c r="D92" s="161" t="s">
        <v>59</v>
      </c>
      <c r="E92" s="161" t="s">
        <v>55</v>
      </c>
      <c r="F92" s="161" t="s">
        <v>56</v>
      </c>
      <c r="G92" s="161" t="s">
        <v>126</v>
      </c>
      <c r="H92" s="161" t="s">
        <v>127</v>
      </c>
      <c r="I92" s="162" t="s">
        <v>128</v>
      </c>
      <c r="J92" s="161" t="s">
        <v>108</v>
      </c>
      <c r="K92" s="163" t="s">
        <v>129</v>
      </c>
      <c r="L92" s="164"/>
      <c r="M92" s="67" t="s">
        <v>19</v>
      </c>
      <c r="N92" s="68" t="s">
        <v>44</v>
      </c>
      <c r="O92" s="68" t="s">
        <v>130</v>
      </c>
      <c r="P92" s="68" t="s">
        <v>131</v>
      </c>
      <c r="Q92" s="68" t="s">
        <v>132</v>
      </c>
      <c r="R92" s="68" t="s">
        <v>133</v>
      </c>
      <c r="S92" s="68" t="s">
        <v>134</v>
      </c>
      <c r="T92" s="69" t="s">
        <v>135</v>
      </c>
    </row>
    <row r="93" spans="2:63" s="1" customFormat="1" ht="22.9" customHeight="1">
      <c r="B93" s="34"/>
      <c r="C93" s="74" t="s">
        <v>136</v>
      </c>
      <c r="D93" s="35"/>
      <c r="E93" s="35"/>
      <c r="F93" s="35"/>
      <c r="G93" s="35"/>
      <c r="H93" s="35"/>
      <c r="I93" s="114"/>
      <c r="J93" s="165">
        <f>BK93</f>
        <v>0</v>
      </c>
      <c r="K93" s="35"/>
      <c r="L93" s="38"/>
      <c r="M93" s="70"/>
      <c r="N93" s="71"/>
      <c r="O93" s="71"/>
      <c r="P93" s="166">
        <f>P94+P242</f>
        <v>0</v>
      </c>
      <c r="Q93" s="71"/>
      <c r="R93" s="166">
        <f>R94+R242</f>
        <v>26.334443000000011</v>
      </c>
      <c r="S93" s="71"/>
      <c r="T93" s="167">
        <f>T94+T242</f>
        <v>28.204700000000003</v>
      </c>
      <c r="AT93" s="17" t="s">
        <v>73</v>
      </c>
      <c r="AU93" s="17" t="s">
        <v>109</v>
      </c>
      <c r="BK93" s="168">
        <f>BK94+BK242</f>
        <v>0</v>
      </c>
    </row>
    <row r="94" spans="2:63" s="11" customFormat="1" ht="25.9" customHeight="1">
      <c r="B94" s="169"/>
      <c r="C94" s="170"/>
      <c r="D94" s="171" t="s">
        <v>73</v>
      </c>
      <c r="E94" s="172" t="s">
        <v>137</v>
      </c>
      <c r="F94" s="172" t="s">
        <v>138</v>
      </c>
      <c r="G94" s="170"/>
      <c r="H94" s="170"/>
      <c r="I94" s="173"/>
      <c r="J94" s="174">
        <f>BK94</f>
        <v>0</v>
      </c>
      <c r="K94" s="170"/>
      <c r="L94" s="175"/>
      <c r="M94" s="176"/>
      <c r="N94" s="177"/>
      <c r="O94" s="177"/>
      <c r="P94" s="178">
        <f>P95+P231+P239</f>
        <v>0</v>
      </c>
      <c r="Q94" s="177"/>
      <c r="R94" s="178">
        <f>R95+R231+R239</f>
        <v>26.334443000000011</v>
      </c>
      <c r="S94" s="177"/>
      <c r="T94" s="179">
        <f>T95+T231+T239</f>
        <v>28.204700000000003</v>
      </c>
      <c r="AR94" s="180" t="s">
        <v>81</v>
      </c>
      <c r="AT94" s="181" t="s">
        <v>73</v>
      </c>
      <c r="AU94" s="181" t="s">
        <v>74</v>
      </c>
      <c r="AY94" s="180" t="s">
        <v>139</v>
      </c>
      <c r="BK94" s="182">
        <f>BK95+BK231+BK239</f>
        <v>0</v>
      </c>
    </row>
    <row r="95" spans="2:63" s="11" customFormat="1" ht="22.9" customHeight="1">
      <c r="B95" s="169"/>
      <c r="C95" s="170"/>
      <c r="D95" s="171" t="s">
        <v>73</v>
      </c>
      <c r="E95" s="183" t="s">
        <v>92</v>
      </c>
      <c r="F95" s="183" t="s">
        <v>174</v>
      </c>
      <c r="G95" s="170"/>
      <c r="H95" s="170"/>
      <c r="I95" s="173"/>
      <c r="J95" s="184">
        <f>BK95</f>
        <v>0</v>
      </c>
      <c r="K95" s="170"/>
      <c r="L95" s="175"/>
      <c r="M95" s="176"/>
      <c r="N95" s="177"/>
      <c r="O95" s="177"/>
      <c r="P95" s="178">
        <f>P96+P160</f>
        <v>0</v>
      </c>
      <c r="Q95" s="177"/>
      <c r="R95" s="178">
        <f>R96+R160</f>
        <v>26.334443000000011</v>
      </c>
      <c r="S95" s="177"/>
      <c r="T95" s="179">
        <f>T96+T160</f>
        <v>28.204700000000003</v>
      </c>
      <c r="AR95" s="180" t="s">
        <v>81</v>
      </c>
      <c r="AT95" s="181" t="s">
        <v>73</v>
      </c>
      <c r="AU95" s="181" t="s">
        <v>81</v>
      </c>
      <c r="AY95" s="180" t="s">
        <v>139</v>
      </c>
      <c r="BK95" s="182">
        <f>BK96+BK160</f>
        <v>0</v>
      </c>
    </row>
    <row r="96" spans="2:63" s="11" customFormat="1" ht="20.85" customHeight="1">
      <c r="B96" s="169"/>
      <c r="C96" s="170"/>
      <c r="D96" s="171" t="s">
        <v>73</v>
      </c>
      <c r="E96" s="183" t="s">
        <v>501</v>
      </c>
      <c r="F96" s="183" t="s">
        <v>502</v>
      </c>
      <c r="G96" s="170"/>
      <c r="H96" s="170"/>
      <c r="I96" s="173"/>
      <c r="J96" s="184">
        <f>BK96</f>
        <v>0</v>
      </c>
      <c r="K96" s="170"/>
      <c r="L96" s="175"/>
      <c r="M96" s="176"/>
      <c r="N96" s="177"/>
      <c r="O96" s="177"/>
      <c r="P96" s="178">
        <f>SUM(P97:P159)</f>
        <v>0</v>
      </c>
      <c r="Q96" s="177"/>
      <c r="R96" s="178">
        <f>SUM(R97:R159)</f>
        <v>3.9326830000000004</v>
      </c>
      <c r="S96" s="177"/>
      <c r="T96" s="179">
        <f>SUM(T97:T159)</f>
        <v>4.2007000000000003</v>
      </c>
      <c r="AR96" s="180" t="s">
        <v>81</v>
      </c>
      <c r="AT96" s="181" t="s">
        <v>73</v>
      </c>
      <c r="AU96" s="181" t="s">
        <v>83</v>
      </c>
      <c r="AY96" s="180" t="s">
        <v>139</v>
      </c>
      <c r="BK96" s="182">
        <f>SUM(BK97:BK159)</f>
        <v>0</v>
      </c>
    </row>
    <row r="97" spans="2:65" s="1" customFormat="1" ht="24" customHeight="1">
      <c r="B97" s="34"/>
      <c r="C97" s="185" t="s">
        <v>81</v>
      </c>
      <c r="D97" s="185" t="s">
        <v>141</v>
      </c>
      <c r="E97" s="186" t="s">
        <v>574</v>
      </c>
      <c r="F97" s="187" t="s">
        <v>575</v>
      </c>
      <c r="G97" s="188" t="s">
        <v>144</v>
      </c>
      <c r="H97" s="189">
        <v>30</v>
      </c>
      <c r="I97" s="190"/>
      <c r="J97" s="191">
        <f>ROUND(I97*H97,2)</f>
        <v>0</v>
      </c>
      <c r="K97" s="187" t="s">
        <v>19</v>
      </c>
      <c r="L97" s="38"/>
      <c r="M97" s="192" t="s">
        <v>19</v>
      </c>
      <c r="N97" s="193" t="s">
        <v>45</v>
      </c>
      <c r="O97" s="63"/>
      <c r="P97" s="194">
        <f>O97*H97</f>
        <v>0</v>
      </c>
      <c r="Q97" s="194">
        <v>3.6000000000000002E-4</v>
      </c>
      <c r="R97" s="194">
        <f>Q97*H97</f>
        <v>1.0800000000000001E-2</v>
      </c>
      <c r="S97" s="194">
        <v>0</v>
      </c>
      <c r="T97" s="195">
        <f>S97*H97</f>
        <v>0</v>
      </c>
      <c r="AR97" s="196" t="s">
        <v>146</v>
      </c>
      <c r="AT97" s="196" t="s">
        <v>141</v>
      </c>
      <c r="AU97" s="196" t="s">
        <v>159</v>
      </c>
      <c r="AY97" s="17" t="s">
        <v>139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81</v>
      </c>
      <c r="BK97" s="197">
        <f>ROUND(I97*H97,2)</f>
        <v>0</v>
      </c>
      <c r="BL97" s="17" t="s">
        <v>146</v>
      </c>
      <c r="BM97" s="196" t="s">
        <v>576</v>
      </c>
    </row>
    <row r="98" spans="2:65" s="1" customFormat="1" ht="29.25">
      <c r="B98" s="34"/>
      <c r="C98" s="35"/>
      <c r="D98" s="198" t="s">
        <v>148</v>
      </c>
      <c r="E98" s="35"/>
      <c r="F98" s="199" t="s">
        <v>577</v>
      </c>
      <c r="G98" s="35"/>
      <c r="H98" s="35"/>
      <c r="I98" s="114"/>
      <c r="J98" s="35"/>
      <c r="K98" s="35"/>
      <c r="L98" s="38"/>
      <c r="M98" s="200"/>
      <c r="N98" s="63"/>
      <c r="O98" s="63"/>
      <c r="P98" s="63"/>
      <c r="Q98" s="63"/>
      <c r="R98" s="63"/>
      <c r="S98" s="63"/>
      <c r="T98" s="64"/>
      <c r="AT98" s="17" t="s">
        <v>148</v>
      </c>
      <c r="AU98" s="17" t="s">
        <v>159</v>
      </c>
    </row>
    <row r="99" spans="2:65" s="1" customFormat="1" ht="24" customHeight="1">
      <c r="B99" s="34"/>
      <c r="C99" s="185" t="s">
        <v>83</v>
      </c>
      <c r="D99" s="185" t="s">
        <v>141</v>
      </c>
      <c r="E99" s="186" t="s">
        <v>578</v>
      </c>
      <c r="F99" s="187" t="s">
        <v>579</v>
      </c>
      <c r="G99" s="188" t="s">
        <v>170</v>
      </c>
      <c r="H99" s="189">
        <v>7</v>
      </c>
      <c r="I99" s="190"/>
      <c r="J99" s="191">
        <f>ROUND(I99*H99,2)</f>
        <v>0</v>
      </c>
      <c r="K99" s="187" t="s">
        <v>145</v>
      </c>
      <c r="L99" s="38"/>
      <c r="M99" s="192" t="s">
        <v>19</v>
      </c>
      <c r="N99" s="193" t="s">
        <v>45</v>
      </c>
      <c r="O99" s="63"/>
      <c r="P99" s="194">
        <f>O99*H99</f>
        <v>0</v>
      </c>
      <c r="Q99" s="194">
        <v>0</v>
      </c>
      <c r="R99" s="194">
        <f>Q99*H99</f>
        <v>0</v>
      </c>
      <c r="S99" s="194">
        <v>0.6</v>
      </c>
      <c r="T99" s="195">
        <f>S99*H99</f>
        <v>4.2</v>
      </c>
      <c r="AR99" s="196" t="s">
        <v>146</v>
      </c>
      <c r="AT99" s="196" t="s">
        <v>141</v>
      </c>
      <c r="AU99" s="196" t="s">
        <v>159</v>
      </c>
      <c r="AY99" s="17" t="s">
        <v>139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81</v>
      </c>
      <c r="BK99" s="197">
        <f>ROUND(I99*H99,2)</f>
        <v>0</v>
      </c>
      <c r="BL99" s="17" t="s">
        <v>146</v>
      </c>
      <c r="BM99" s="196" t="s">
        <v>580</v>
      </c>
    </row>
    <row r="100" spans="2:65" s="1" customFormat="1" ht="87.75">
      <c r="B100" s="34"/>
      <c r="C100" s="35"/>
      <c r="D100" s="198" t="s">
        <v>148</v>
      </c>
      <c r="E100" s="35"/>
      <c r="F100" s="199" t="s">
        <v>581</v>
      </c>
      <c r="G100" s="35"/>
      <c r="H100" s="35"/>
      <c r="I100" s="114"/>
      <c r="J100" s="35"/>
      <c r="K100" s="35"/>
      <c r="L100" s="38"/>
      <c r="M100" s="200"/>
      <c r="N100" s="63"/>
      <c r="O100" s="63"/>
      <c r="P100" s="63"/>
      <c r="Q100" s="63"/>
      <c r="R100" s="63"/>
      <c r="S100" s="63"/>
      <c r="T100" s="64"/>
      <c r="AT100" s="17" t="s">
        <v>148</v>
      </c>
      <c r="AU100" s="17" t="s">
        <v>159</v>
      </c>
    </row>
    <row r="101" spans="2:65" s="1" customFormat="1" ht="16.5" customHeight="1">
      <c r="B101" s="34"/>
      <c r="C101" s="233" t="s">
        <v>159</v>
      </c>
      <c r="D101" s="233" t="s">
        <v>160</v>
      </c>
      <c r="E101" s="234" t="s">
        <v>582</v>
      </c>
      <c r="F101" s="235" t="s">
        <v>583</v>
      </c>
      <c r="G101" s="236" t="s">
        <v>458</v>
      </c>
      <c r="H101" s="237">
        <v>3.5</v>
      </c>
      <c r="I101" s="238"/>
      <c r="J101" s="239">
        <f>ROUND(I101*H101,2)</f>
        <v>0</v>
      </c>
      <c r="K101" s="235" t="s">
        <v>19</v>
      </c>
      <c r="L101" s="240"/>
      <c r="M101" s="241" t="s">
        <v>19</v>
      </c>
      <c r="N101" s="242" t="s">
        <v>45</v>
      </c>
      <c r="O101" s="63"/>
      <c r="P101" s="194">
        <f>O101*H101</f>
        <v>0</v>
      </c>
      <c r="Q101" s="194">
        <v>1</v>
      </c>
      <c r="R101" s="194">
        <f>Q101*H101</f>
        <v>3.5</v>
      </c>
      <c r="S101" s="194">
        <v>0</v>
      </c>
      <c r="T101" s="195">
        <f>S101*H101</f>
        <v>0</v>
      </c>
      <c r="AR101" s="196" t="s">
        <v>164</v>
      </c>
      <c r="AT101" s="196" t="s">
        <v>160</v>
      </c>
      <c r="AU101" s="196" t="s">
        <v>159</v>
      </c>
      <c r="AY101" s="17" t="s">
        <v>139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81</v>
      </c>
      <c r="BK101" s="197">
        <f>ROUND(I101*H101,2)</f>
        <v>0</v>
      </c>
      <c r="BL101" s="17" t="s">
        <v>146</v>
      </c>
      <c r="BM101" s="196" t="s">
        <v>584</v>
      </c>
    </row>
    <row r="102" spans="2:65" s="12" customFormat="1" ht="11.25">
      <c r="B102" s="201"/>
      <c r="C102" s="202"/>
      <c r="D102" s="198" t="s">
        <v>155</v>
      </c>
      <c r="E102" s="203" t="s">
        <v>19</v>
      </c>
      <c r="F102" s="204" t="s">
        <v>585</v>
      </c>
      <c r="G102" s="202"/>
      <c r="H102" s="203" t="s">
        <v>19</v>
      </c>
      <c r="I102" s="205"/>
      <c r="J102" s="202"/>
      <c r="K102" s="202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155</v>
      </c>
      <c r="AU102" s="210" t="s">
        <v>159</v>
      </c>
      <c r="AV102" s="12" t="s">
        <v>81</v>
      </c>
      <c r="AW102" s="12" t="s">
        <v>34</v>
      </c>
      <c r="AX102" s="12" t="s">
        <v>74</v>
      </c>
      <c r="AY102" s="210" t="s">
        <v>139</v>
      </c>
    </row>
    <row r="103" spans="2:65" s="13" customFormat="1" ht="11.25">
      <c r="B103" s="211"/>
      <c r="C103" s="212"/>
      <c r="D103" s="198" t="s">
        <v>155</v>
      </c>
      <c r="E103" s="213" t="s">
        <v>19</v>
      </c>
      <c r="F103" s="214" t="s">
        <v>586</v>
      </c>
      <c r="G103" s="212"/>
      <c r="H103" s="215">
        <v>3.5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155</v>
      </c>
      <c r="AU103" s="221" t="s">
        <v>159</v>
      </c>
      <c r="AV103" s="13" t="s">
        <v>83</v>
      </c>
      <c r="AW103" s="13" t="s">
        <v>34</v>
      </c>
      <c r="AX103" s="13" t="s">
        <v>74</v>
      </c>
      <c r="AY103" s="221" t="s">
        <v>139</v>
      </c>
    </row>
    <row r="104" spans="2:65" s="14" customFormat="1" ht="11.25">
      <c r="B104" s="222"/>
      <c r="C104" s="223"/>
      <c r="D104" s="198" t="s">
        <v>155</v>
      </c>
      <c r="E104" s="224" t="s">
        <v>19</v>
      </c>
      <c r="F104" s="225" t="s">
        <v>158</v>
      </c>
      <c r="G104" s="223"/>
      <c r="H104" s="226">
        <v>3.5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AT104" s="232" t="s">
        <v>155</v>
      </c>
      <c r="AU104" s="232" t="s">
        <v>159</v>
      </c>
      <c r="AV104" s="14" t="s">
        <v>146</v>
      </c>
      <c r="AW104" s="14" t="s">
        <v>34</v>
      </c>
      <c r="AX104" s="14" t="s">
        <v>81</v>
      </c>
      <c r="AY104" s="232" t="s">
        <v>139</v>
      </c>
    </row>
    <row r="105" spans="2:65" s="1" customFormat="1" ht="16.5" customHeight="1">
      <c r="B105" s="34"/>
      <c r="C105" s="185" t="s">
        <v>146</v>
      </c>
      <c r="D105" s="185" t="s">
        <v>141</v>
      </c>
      <c r="E105" s="186" t="s">
        <v>493</v>
      </c>
      <c r="F105" s="187" t="s">
        <v>494</v>
      </c>
      <c r="G105" s="188" t="s">
        <v>444</v>
      </c>
      <c r="H105" s="189">
        <v>10.815</v>
      </c>
      <c r="I105" s="190"/>
      <c r="J105" s="191">
        <f>ROUND(I105*H105,2)</f>
        <v>0</v>
      </c>
      <c r="K105" s="187" t="s">
        <v>19</v>
      </c>
      <c r="L105" s="38"/>
      <c r="M105" s="192" t="s">
        <v>19</v>
      </c>
      <c r="N105" s="193" t="s">
        <v>45</v>
      </c>
      <c r="O105" s="63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AR105" s="196" t="s">
        <v>146</v>
      </c>
      <c r="AT105" s="196" t="s">
        <v>141</v>
      </c>
      <c r="AU105" s="196" t="s">
        <v>159</v>
      </c>
      <c r="AY105" s="17" t="s">
        <v>139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7" t="s">
        <v>81</v>
      </c>
      <c r="BK105" s="197">
        <f>ROUND(I105*H105,2)</f>
        <v>0</v>
      </c>
      <c r="BL105" s="17" t="s">
        <v>146</v>
      </c>
      <c r="BM105" s="196" t="s">
        <v>587</v>
      </c>
    </row>
    <row r="106" spans="2:65" s="12" customFormat="1" ht="11.25">
      <c r="B106" s="201"/>
      <c r="C106" s="202"/>
      <c r="D106" s="198" t="s">
        <v>155</v>
      </c>
      <c r="E106" s="203" t="s">
        <v>19</v>
      </c>
      <c r="F106" s="204" t="s">
        <v>588</v>
      </c>
      <c r="G106" s="202"/>
      <c r="H106" s="203" t="s">
        <v>19</v>
      </c>
      <c r="I106" s="205"/>
      <c r="J106" s="202"/>
      <c r="K106" s="202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155</v>
      </c>
      <c r="AU106" s="210" t="s">
        <v>159</v>
      </c>
      <c r="AV106" s="12" t="s">
        <v>81</v>
      </c>
      <c r="AW106" s="12" t="s">
        <v>34</v>
      </c>
      <c r="AX106" s="12" t="s">
        <v>74</v>
      </c>
      <c r="AY106" s="210" t="s">
        <v>139</v>
      </c>
    </row>
    <row r="107" spans="2:65" s="13" customFormat="1" ht="11.25">
      <c r="B107" s="211"/>
      <c r="C107" s="212"/>
      <c r="D107" s="198" t="s">
        <v>155</v>
      </c>
      <c r="E107" s="213" t="s">
        <v>19</v>
      </c>
      <c r="F107" s="214" t="s">
        <v>589</v>
      </c>
      <c r="G107" s="212"/>
      <c r="H107" s="215">
        <v>10.815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155</v>
      </c>
      <c r="AU107" s="221" t="s">
        <v>159</v>
      </c>
      <c r="AV107" s="13" t="s">
        <v>83</v>
      </c>
      <c r="AW107" s="13" t="s">
        <v>34</v>
      </c>
      <c r="AX107" s="13" t="s">
        <v>74</v>
      </c>
      <c r="AY107" s="221" t="s">
        <v>139</v>
      </c>
    </row>
    <row r="108" spans="2:65" s="14" customFormat="1" ht="11.25">
      <c r="B108" s="222"/>
      <c r="C108" s="223"/>
      <c r="D108" s="198" t="s">
        <v>155</v>
      </c>
      <c r="E108" s="224" t="s">
        <v>19</v>
      </c>
      <c r="F108" s="225" t="s">
        <v>158</v>
      </c>
      <c r="G108" s="223"/>
      <c r="H108" s="226">
        <v>10.815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155</v>
      </c>
      <c r="AU108" s="232" t="s">
        <v>159</v>
      </c>
      <c r="AV108" s="14" t="s">
        <v>146</v>
      </c>
      <c r="AW108" s="14" t="s">
        <v>34</v>
      </c>
      <c r="AX108" s="14" t="s">
        <v>81</v>
      </c>
      <c r="AY108" s="232" t="s">
        <v>139</v>
      </c>
    </row>
    <row r="109" spans="2:65" s="1" customFormat="1" ht="60" customHeight="1">
      <c r="B109" s="34"/>
      <c r="C109" s="233" t="s">
        <v>177</v>
      </c>
      <c r="D109" s="233" t="s">
        <v>160</v>
      </c>
      <c r="E109" s="234" t="s">
        <v>498</v>
      </c>
      <c r="F109" s="235" t="s">
        <v>499</v>
      </c>
      <c r="G109" s="236" t="s">
        <v>444</v>
      </c>
      <c r="H109" s="237">
        <v>10.815</v>
      </c>
      <c r="I109" s="238"/>
      <c r="J109" s="239">
        <f>ROUND(I109*H109,2)</f>
        <v>0</v>
      </c>
      <c r="K109" s="235" t="s">
        <v>19</v>
      </c>
      <c r="L109" s="240"/>
      <c r="M109" s="241" t="s">
        <v>19</v>
      </c>
      <c r="N109" s="242" t="s">
        <v>45</v>
      </c>
      <c r="O109" s="63"/>
      <c r="P109" s="194">
        <f>O109*H109</f>
        <v>0</v>
      </c>
      <c r="Q109" s="194">
        <v>1E-3</v>
      </c>
      <c r="R109" s="194">
        <f>Q109*H109</f>
        <v>1.0815E-2</v>
      </c>
      <c r="S109" s="194">
        <v>0</v>
      </c>
      <c r="T109" s="195">
        <f>S109*H109</f>
        <v>0</v>
      </c>
      <c r="AR109" s="196" t="s">
        <v>164</v>
      </c>
      <c r="AT109" s="196" t="s">
        <v>160</v>
      </c>
      <c r="AU109" s="196" t="s">
        <v>159</v>
      </c>
      <c r="AY109" s="17" t="s">
        <v>139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81</v>
      </c>
      <c r="BK109" s="197">
        <f>ROUND(I109*H109,2)</f>
        <v>0</v>
      </c>
      <c r="BL109" s="17" t="s">
        <v>146</v>
      </c>
      <c r="BM109" s="196" t="s">
        <v>590</v>
      </c>
    </row>
    <row r="110" spans="2:65" s="1" customFormat="1" ht="24" customHeight="1">
      <c r="B110" s="34"/>
      <c r="C110" s="185" t="s">
        <v>182</v>
      </c>
      <c r="D110" s="185" t="s">
        <v>141</v>
      </c>
      <c r="E110" s="186" t="s">
        <v>591</v>
      </c>
      <c r="F110" s="187" t="s">
        <v>592</v>
      </c>
      <c r="G110" s="188" t="s">
        <v>170</v>
      </c>
      <c r="H110" s="189">
        <v>7</v>
      </c>
      <c r="I110" s="190"/>
      <c r="J110" s="191">
        <f>ROUND(I110*H110,2)</f>
        <v>0</v>
      </c>
      <c r="K110" s="187" t="s">
        <v>145</v>
      </c>
      <c r="L110" s="38"/>
      <c r="M110" s="192" t="s">
        <v>19</v>
      </c>
      <c r="N110" s="193" t="s">
        <v>45</v>
      </c>
      <c r="O110" s="63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AR110" s="196" t="s">
        <v>146</v>
      </c>
      <c r="AT110" s="196" t="s">
        <v>141</v>
      </c>
      <c r="AU110" s="196" t="s">
        <v>159</v>
      </c>
      <c r="AY110" s="17" t="s">
        <v>139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7" t="s">
        <v>81</v>
      </c>
      <c r="BK110" s="197">
        <f>ROUND(I110*H110,2)</f>
        <v>0</v>
      </c>
      <c r="BL110" s="17" t="s">
        <v>146</v>
      </c>
      <c r="BM110" s="196" t="s">
        <v>593</v>
      </c>
    </row>
    <row r="111" spans="2:65" s="1" customFormat="1" ht="58.5">
      <c r="B111" s="34"/>
      <c r="C111" s="35"/>
      <c r="D111" s="198" t="s">
        <v>148</v>
      </c>
      <c r="E111" s="35"/>
      <c r="F111" s="199" t="s">
        <v>186</v>
      </c>
      <c r="G111" s="35"/>
      <c r="H111" s="35"/>
      <c r="I111" s="114"/>
      <c r="J111" s="35"/>
      <c r="K111" s="35"/>
      <c r="L111" s="38"/>
      <c r="M111" s="200"/>
      <c r="N111" s="63"/>
      <c r="O111" s="63"/>
      <c r="P111" s="63"/>
      <c r="Q111" s="63"/>
      <c r="R111" s="63"/>
      <c r="S111" s="63"/>
      <c r="T111" s="64"/>
      <c r="AT111" s="17" t="s">
        <v>148</v>
      </c>
      <c r="AU111" s="17" t="s">
        <v>159</v>
      </c>
    </row>
    <row r="112" spans="2:65" s="1" customFormat="1" ht="16.5" customHeight="1">
      <c r="B112" s="34"/>
      <c r="C112" s="233" t="s">
        <v>187</v>
      </c>
      <c r="D112" s="233" t="s">
        <v>160</v>
      </c>
      <c r="E112" s="234" t="s">
        <v>594</v>
      </c>
      <c r="F112" s="235" t="s">
        <v>595</v>
      </c>
      <c r="G112" s="236" t="s">
        <v>170</v>
      </c>
      <c r="H112" s="237">
        <v>7</v>
      </c>
      <c r="I112" s="238"/>
      <c r="J112" s="239">
        <f>ROUND(I112*H112,2)</f>
        <v>0</v>
      </c>
      <c r="K112" s="235" t="s">
        <v>19</v>
      </c>
      <c r="L112" s="240"/>
      <c r="M112" s="241" t="s">
        <v>19</v>
      </c>
      <c r="N112" s="242" t="s">
        <v>45</v>
      </c>
      <c r="O112" s="63"/>
      <c r="P112" s="194">
        <f>O112*H112</f>
        <v>0</v>
      </c>
      <c r="Q112" s="194">
        <v>0.01</v>
      </c>
      <c r="R112" s="194">
        <f>Q112*H112</f>
        <v>7.0000000000000007E-2</v>
      </c>
      <c r="S112" s="194">
        <v>0</v>
      </c>
      <c r="T112" s="195">
        <f>S112*H112</f>
        <v>0</v>
      </c>
      <c r="AR112" s="196" t="s">
        <v>164</v>
      </c>
      <c r="AT112" s="196" t="s">
        <v>160</v>
      </c>
      <c r="AU112" s="196" t="s">
        <v>159</v>
      </c>
      <c r="AY112" s="17" t="s">
        <v>139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81</v>
      </c>
      <c r="BK112" s="197">
        <f>ROUND(I112*H112,2)</f>
        <v>0</v>
      </c>
      <c r="BL112" s="17" t="s">
        <v>146</v>
      </c>
      <c r="BM112" s="196" t="s">
        <v>596</v>
      </c>
    </row>
    <row r="113" spans="2:65" s="1" customFormat="1" ht="16.5" customHeight="1">
      <c r="B113" s="34"/>
      <c r="C113" s="185" t="s">
        <v>164</v>
      </c>
      <c r="D113" s="185" t="s">
        <v>141</v>
      </c>
      <c r="E113" s="186" t="s">
        <v>597</v>
      </c>
      <c r="F113" s="187" t="s">
        <v>598</v>
      </c>
      <c r="G113" s="188" t="s">
        <v>170</v>
      </c>
      <c r="H113" s="189">
        <v>7</v>
      </c>
      <c r="I113" s="190"/>
      <c r="J113" s="191">
        <f>ROUND(I113*H113,2)</f>
        <v>0</v>
      </c>
      <c r="K113" s="187" t="s">
        <v>145</v>
      </c>
      <c r="L113" s="38"/>
      <c r="M113" s="192" t="s">
        <v>19</v>
      </c>
      <c r="N113" s="193" t="s">
        <v>45</v>
      </c>
      <c r="O113" s="63"/>
      <c r="P113" s="194">
        <f>O113*H113</f>
        <v>0</v>
      </c>
      <c r="Q113" s="194">
        <v>6.0000000000000002E-5</v>
      </c>
      <c r="R113" s="194">
        <f>Q113*H113</f>
        <v>4.2000000000000002E-4</v>
      </c>
      <c r="S113" s="194">
        <v>0</v>
      </c>
      <c r="T113" s="195">
        <f>S113*H113</f>
        <v>0</v>
      </c>
      <c r="AR113" s="196" t="s">
        <v>146</v>
      </c>
      <c r="AT113" s="196" t="s">
        <v>141</v>
      </c>
      <c r="AU113" s="196" t="s">
        <v>159</v>
      </c>
      <c r="AY113" s="17" t="s">
        <v>139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7" t="s">
        <v>81</v>
      </c>
      <c r="BK113" s="197">
        <f>ROUND(I113*H113,2)</f>
        <v>0</v>
      </c>
      <c r="BL113" s="17" t="s">
        <v>146</v>
      </c>
      <c r="BM113" s="196" t="s">
        <v>599</v>
      </c>
    </row>
    <row r="114" spans="2:65" s="1" customFormat="1" ht="48.75">
      <c r="B114" s="34"/>
      <c r="C114" s="35"/>
      <c r="D114" s="198" t="s">
        <v>148</v>
      </c>
      <c r="E114" s="35"/>
      <c r="F114" s="199" t="s">
        <v>600</v>
      </c>
      <c r="G114" s="35"/>
      <c r="H114" s="35"/>
      <c r="I114" s="114"/>
      <c r="J114" s="35"/>
      <c r="K114" s="35"/>
      <c r="L114" s="38"/>
      <c r="M114" s="200"/>
      <c r="N114" s="63"/>
      <c r="O114" s="63"/>
      <c r="P114" s="63"/>
      <c r="Q114" s="63"/>
      <c r="R114" s="63"/>
      <c r="S114" s="63"/>
      <c r="T114" s="64"/>
      <c r="AT114" s="17" t="s">
        <v>148</v>
      </c>
      <c r="AU114" s="17" t="s">
        <v>159</v>
      </c>
    </row>
    <row r="115" spans="2:65" s="1" customFormat="1" ht="16.5" customHeight="1">
      <c r="B115" s="34"/>
      <c r="C115" s="233" t="s">
        <v>194</v>
      </c>
      <c r="D115" s="233" t="s">
        <v>160</v>
      </c>
      <c r="E115" s="234" t="s">
        <v>601</v>
      </c>
      <c r="F115" s="235" t="s">
        <v>602</v>
      </c>
      <c r="G115" s="236" t="s">
        <v>170</v>
      </c>
      <c r="H115" s="237">
        <v>21</v>
      </c>
      <c r="I115" s="238"/>
      <c r="J115" s="239">
        <f>ROUND(I115*H115,2)</f>
        <v>0</v>
      </c>
      <c r="K115" s="235" t="s">
        <v>19</v>
      </c>
      <c r="L115" s="240"/>
      <c r="M115" s="241" t="s">
        <v>19</v>
      </c>
      <c r="N115" s="242" t="s">
        <v>45</v>
      </c>
      <c r="O115" s="63"/>
      <c r="P115" s="194">
        <f>O115*H115</f>
        <v>0</v>
      </c>
      <c r="Q115" s="194">
        <v>3.0000000000000001E-3</v>
      </c>
      <c r="R115" s="194">
        <f>Q115*H115</f>
        <v>6.3E-2</v>
      </c>
      <c r="S115" s="194">
        <v>0</v>
      </c>
      <c r="T115" s="195">
        <f>S115*H115</f>
        <v>0</v>
      </c>
      <c r="AR115" s="196" t="s">
        <v>164</v>
      </c>
      <c r="AT115" s="196" t="s">
        <v>160</v>
      </c>
      <c r="AU115" s="196" t="s">
        <v>159</v>
      </c>
      <c r="AY115" s="17" t="s">
        <v>139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81</v>
      </c>
      <c r="BK115" s="197">
        <f>ROUND(I115*H115,2)</f>
        <v>0</v>
      </c>
      <c r="BL115" s="17" t="s">
        <v>146</v>
      </c>
      <c r="BM115" s="196" t="s">
        <v>603</v>
      </c>
    </row>
    <row r="116" spans="2:65" s="13" customFormat="1" ht="11.25">
      <c r="B116" s="211"/>
      <c r="C116" s="212"/>
      <c r="D116" s="198" t="s">
        <v>155</v>
      </c>
      <c r="E116" s="212"/>
      <c r="F116" s="214" t="s">
        <v>604</v>
      </c>
      <c r="G116" s="212"/>
      <c r="H116" s="215">
        <v>21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155</v>
      </c>
      <c r="AU116" s="221" t="s">
        <v>159</v>
      </c>
      <c r="AV116" s="13" t="s">
        <v>83</v>
      </c>
      <c r="AW116" s="13" t="s">
        <v>4</v>
      </c>
      <c r="AX116" s="13" t="s">
        <v>81</v>
      </c>
      <c r="AY116" s="221" t="s">
        <v>139</v>
      </c>
    </row>
    <row r="117" spans="2:65" s="1" customFormat="1" ht="16.5" customHeight="1">
      <c r="B117" s="34"/>
      <c r="C117" s="233" t="s">
        <v>198</v>
      </c>
      <c r="D117" s="233" t="s">
        <v>160</v>
      </c>
      <c r="E117" s="234" t="s">
        <v>605</v>
      </c>
      <c r="F117" s="235" t="s">
        <v>606</v>
      </c>
      <c r="G117" s="236" t="s">
        <v>170</v>
      </c>
      <c r="H117" s="237">
        <v>42</v>
      </c>
      <c r="I117" s="238"/>
      <c r="J117" s="239">
        <f>ROUND(I117*H117,2)</f>
        <v>0</v>
      </c>
      <c r="K117" s="235" t="s">
        <v>19</v>
      </c>
      <c r="L117" s="240"/>
      <c r="M117" s="241" t="s">
        <v>19</v>
      </c>
      <c r="N117" s="242" t="s">
        <v>45</v>
      </c>
      <c r="O117" s="63"/>
      <c r="P117" s="194">
        <f>O117*H117</f>
        <v>0</v>
      </c>
      <c r="Q117" s="194">
        <v>3.0000000000000001E-3</v>
      </c>
      <c r="R117" s="194">
        <f>Q117*H117</f>
        <v>0.126</v>
      </c>
      <c r="S117" s="194">
        <v>0</v>
      </c>
      <c r="T117" s="195">
        <f>S117*H117</f>
        <v>0</v>
      </c>
      <c r="AR117" s="196" t="s">
        <v>164</v>
      </c>
      <c r="AT117" s="196" t="s">
        <v>160</v>
      </c>
      <c r="AU117" s="196" t="s">
        <v>159</v>
      </c>
      <c r="AY117" s="17" t="s">
        <v>139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7" t="s">
        <v>81</v>
      </c>
      <c r="BK117" s="197">
        <f>ROUND(I117*H117,2)</f>
        <v>0</v>
      </c>
      <c r="BL117" s="17" t="s">
        <v>146</v>
      </c>
      <c r="BM117" s="196" t="s">
        <v>607</v>
      </c>
    </row>
    <row r="118" spans="2:65" s="13" customFormat="1" ht="11.25">
      <c r="B118" s="211"/>
      <c r="C118" s="212"/>
      <c r="D118" s="198" t="s">
        <v>155</v>
      </c>
      <c r="E118" s="212"/>
      <c r="F118" s="214" t="s">
        <v>608</v>
      </c>
      <c r="G118" s="212"/>
      <c r="H118" s="215">
        <v>42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155</v>
      </c>
      <c r="AU118" s="221" t="s">
        <v>159</v>
      </c>
      <c r="AV118" s="13" t="s">
        <v>83</v>
      </c>
      <c r="AW118" s="13" t="s">
        <v>4</v>
      </c>
      <c r="AX118" s="13" t="s">
        <v>81</v>
      </c>
      <c r="AY118" s="221" t="s">
        <v>139</v>
      </c>
    </row>
    <row r="119" spans="2:65" s="1" customFormat="1" ht="16.5" customHeight="1">
      <c r="B119" s="34"/>
      <c r="C119" s="185" t="s">
        <v>202</v>
      </c>
      <c r="D119" s="185" t="s">
        <v>141</v>
      </c>
      <c r="E119" s="186" t="s">
        <v>609</v>
      </c>
      <c r="F119" s="187" t="s">
        <v>610</v>
      </c>
      <c r="G119" s="188" t="s">
        <v>170</v>
      </c>
      <c r="H119" s="189">
        <v>7</v>
      </c>
      <c r="I119" s="190"/>
      <c r="J119" s="191">
        <f>ROUND(I119*H119,2)</f>
        <v>0</v>
      </c>
      <c r="K119" s="187" t="s">
        <v>145</v>
      </c>
      <c r="L119" s="38"/>
      <c r="M119" s="192" t="s">
        <v>19</v>
      </c>
      <c r="N119" s="193" t="s">
        <v>45</v>
      </c>
      <c r="O119" s="63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AR119" s="196" t="s">
        <v>146</v>
      </c>
      <c r="AT119" s="196" t="s">
        <v>141</v>
      </c>
      <c r="AU119" s="196" t="s">
        <v>159</v>
      </c>
      <c r="AY119" s="17" t="s">
        <v>139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7" t="s">
        <v>81</v>
      </c>
      <c r="BK119" s="197">
        <f>ROUND(I119*H119,2)</f>
        <v>0</v>
      </c>
      <c r="BL119" s="17" t="s">
        <v>146</v>
      </c>
      <c r="BM119" s="196" t="s">
        <v>611</v>
      </c>
    </row>
    <row r="120" spans="2:65" s="1" customFormat="1" ht="68.25">
      <c r="B120" s="34"/>
      <c r="C120" s="35"/>
      <c r="D120" s="198" t="s">
        <v>148</v>
      </c>
      <c r="E120" s="35"/>
      <c r="F120" s="199" t="s">
        <v>612</v>
      </c>
      <c r="G120" s="35"/>
      <c r="H120" s="35"/>
      <c r="I120" s="114"/>
      <c r="J120" s="35"/>
      <c r="K120" s="35"/>
      <c r="L120" s="38"/>
      <c r="M120" s="200"/>
      <c r="N120" s="63"/>
      <c r="O120" s="63"/>
      <c r="P120" s="63"/>
      <c r="Q120" s="63"/>
      <c r="R120" s="63"/>
      <c r="S120" s="63"/>
      <c r="T120" s="64"/>
      <c r="AT120" s="17" t="s">
        <v>148</v>
      </c>
      <c r="AU120" s="17" t="s">
        <v>159</v>
      </c>
    </row>
    <row r="121" spans="2:65" s="1" customFormat="1" ht="16.5" customHeight="1">
      <c r="B121" s="34"/>
      <c r="C121" s="185" t="s">
        <v>206</v>
      </c>
      <c r="D121" s="185" t="s">
        <v>141</v>
      </c>
      <c r="E121" s="186" t="s">
        <v>613</v>
      </c>
      <c r="F121" s="187" t="s">
        <v>614</v>
      </c>
      <c r="G121" s="188" t="s">
        <v>170</v>
      </c>
      <c r="H121" s="189">
        <v>7</v>
      </c>
      <c r="I121" s="190"/>
      <c r="J121" s="191">
        <f>ROUND(I121*H121,2)</f>
        <v>0</v>
      </c>
      <c r="K121" s="187" t="s">
        <v>19</v>
      </c>
      <c r="L121" s="38"/>
      <c r="M121" s="192" t="s">
        <v>19</v>
      </c>
      <c r="N121" s="193" t="s">
        <v>45</v>
      </c>
      <c r="O121" s="63"/>
      <c r="P121" s="194">
        <f>O121*H121</f>
        <v>0</v>
      </c>
      <c r="Q121" s="194">
        <v>3.0000000000000001E-5</v>
      </c>
      <c r="R121" s="194">
        <f>Q121*H121</f>
        <v>2.1000000000000001E-4</v>
      </c>
      <c r="S121" s="194">
        <v>0</v>
      </c>
      <c r="T121" s="195">
        <f>S121*H121</f>
        <v>0</v>
      </c>
      <c r="AR121" s="196" t="s">
        <v>146</v>
      </c>
      <c r="AT121" s="196" t="s">
        <v>141</v>
      </c>
      <c r="AU121" s="196" t="s">
        <v>159</v>
      </c>
      <c r="AY121" s="17" t="s">
        <v>139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81</v>
      </c>
      <c r="BK121" s="197">
        <f>ROUND(I121*H121,2)</f>
        <v>0</v>
      </c>
      <c r="BL121" s="17" t="s">
        <v>146</v>
      </c>
      <c r="BM121" s="196" t="s">
        <v>615</v>
      </c>
    </row>
    <row r="122" spans="2:65" s="1" customFormat="1" ht="16.5" customHeight="1">
      <c r="B122" s="34"/>
      <c r="C122" s="233" t="s">
        <v>210</v>
      </c>
      <c r="D122" s="233" t="s">
        <v>160</v>
      </c>
      <c r="E122" s="234" t="s">
        <v>616</v>
      </c>
      <c r="F122" s="235" t="s">
        <v>617</v>
      </c>
      <c r="G122" s="236" t="s">
        <v>170</v>
      </c>
      <c r="H122" s="237">
        <v>7</v>
      </c>
      <c r="I122" s="238"/>
      <c r="J122" s="239">
        <f>ROUND(I122*H122,2)</f>
        <v>0</v>
      </c>
      <c r="K122" s="235" t="s">
        <v>19</v>
      </c>
      <c r="L122" s="240"/>
      <c r="M122" s="241" t="s">
        <v>19</v>
      </c>
      <c r="N122" s="242" t="s">
        <v>45</v>
      </c>
      <c r="O122" s="63"/>
      <c r="P122" s="194">
        <f>O122*H122</f>
        <v>0</v>
      </c>
      <c r="Q122" s="194">
        <v>1E-4</v>
      </c>
      <c r="R122" s="194">
        <f>Q122*H122</f>
        <v>6.9999999999999999E-4</v>
      </c>
      <c r="S122" s="194">
        <v>0</v>
      </c>
      <c r="T122" s="195">
        <f>S122*H122</f>
        <v>0</v>
      </c>
      <c r="AR122" s="196" t="s">
        <v>83</v>
      </c>
      <c r="AT122" s="196" t="s">
        <v>160</v>
      </c>
      <c r="AU122" s="196" t="s">
        <v>159</v>
      </c>
      <c r="AY122" s="17" t="s">
        <v>139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81</v>
      </c>
      <c r="BK122" s="197">
        <f>ROUND(I122*H122,2)</f>
        <v>0</v>
      </c>
      <c r="BL122" s="17" t="s">
        <v>81</v>
      </c>
      <c r="BM122" s="196" t="s">
        <v>618</v>
      </c>
    </row>
    <row r="123" spans="2:65" s="1" customFormat="1" ht="48.75">
      <c r="B123" s="34"/>
      <c r="C123" s="35"/>
      <c r="D123" s="198" t="s">
        <v>172</v>
      </c>
      <c r="E123" s="35"/>
      <c r="F123" s="199" t="s">
        <v>619</v>
      </c>
      <c r="G123" s="35"/>
      <c r="H123" s="35"/>
      <c r="I123" s="114"/>
      <c r="J123" s="35"/>
      <c r="K123" s="35"/>
      <c r="L123" s="38"/>
      <c r="M123" s="200"/>
      <c r="N123" s="63"/>
      <c r="O123" s="63"/>
      <c r="P123" s="63"/>
      <c r="Q123" s="63"/>
      <c r="R123" s="63"/>
      <c r="S123" s="63"/>
      <c r="T123" s="64"/>
      <c r="AT123" s="17" t="s">
        <v>172</v>
      </c>
      <c r="AU123" s="17" t="s">
        <v>159</v>
      </c>
    </row>
    <row r="124" spans="2:65" s="1" customFormat="1" ht="16.5" customHeight="1">
      <c r="B124" s="34"/>
      <c r="C124" s="185" t="s">
        <v>216</v>
      </c>
      <c r="D124" s="185" t="s">
        <v>141</v>
      </c>
      <c r="E124" s="186" t="s">
        <v>620</v>
      </c>
      <c r="F124" s="187" t="s">
        <v>621</v>
      </c>
      <c r="G124" s="188" t="s">
        <v>144</v>
      </c>
      <c r="H124" s="189">
        <v>8.4</v>
      </c>
      <c r="I124" s="190"/>
      <c r="J124" s="191">
        <f>ROUND(I124*H124,2)</f>
        <v>0</v>
      </c>
      <c r="K124" s="187" t="s">
        <v>145</v>
      </c>
      <c r="L124" s="38"/>
      <c r="M124" s="192" t="s">
        <v>19</v>
      </c>
      <c r="N124" s="193" t="s">
        <v>45</v>
      </c>
      <c r="O124" s="63"/>
      <c r="P124" s="194">
        <f>O124*H124</f>
        <v>0</v>
      </c>
      <c r="Q124" s="194">
        <v>3.0000000000000001E-5</v>
      </c>
      <c r="R124" s="194">
        <f>Q124*H124</f>
        <v>2.52E-4</v>
      </c>
      <c r="S124" s="194">
        <v>0</v>
      </c>
      <c r="T124" s="195">
        <f>S124*H124</f>
        <v>0</v>
      </c>
      <c r="AR124" s="196" t="s">
        <v>146</v>
      </c>
      <c r="AT124" s="196" t="s">
        <v>141</v>
      </c>
      <c r="AU124" s="196" t="s">
        <v>159</v>
      </c>
      <c r="AY124" s="17" t="s">
        <v>139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81</v>
      </c>
      <c r="BK124" s="197">
        <f>ROUND(I124*H124,2)</f>
        <v>0</v>
      </c>
      <c r="BL124" s="17" t="s">
        <v>146</v>
      </c>
      <c r="BM124" s="196" t="s">
        <v>622</v>
      </c>
    </row>
    <row r="125" spans="2:65" s="12" customFormat="1" ht="11.25">
      <c r="B125" s="201"/>
      <c r="C125" s="202"/>
      <c r="D125" s="198" t="s">
        <v>155</v>
      </c>
      <c r="E125" s="203" t="s">
        <v>19</v>
      </c>
      <c r="F125" s="204" t="s">
        <v>623</v>
      </c>
      <c r="G125" s="202"/>
      <c r="H125" s="203" t="s">
        <v>19</v>
      </c>
      <c r="I125" s="205"/>
      <c r="J125" s="202"/>
      <c r="K125" s="202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155</v>
      </c>
      <c r="AU125" s="210" t="s">
        <v>159</v>
      </c>
      <c r="AV125" s="12" t="s">
        <v>81</v>
      </c>
      <c r="AW125" s="12" t="s">
        <v>34</v>
      </c>
      <c r="AX125" s="12" t="s">
        <v>74</v>
      </c>
      <c r="AY125" s="210" t="s">
        <v>139</v>
      </c>
    </row>
    <row r="126" spans="2:65" s="13" customFormat="1" ht="11.25">
      <c r="B126" s="211"/>
      <c r="C126" s="212"/>
      <c r="D126" s="198" t="s">
        <v>155</v>
      </c>
      <c r="E126" s="213" t="s">
        <v>19</v>
      </c>
      <c r="F126" s="214" t="s">
        <v>624</v>
      </c>
      <c r="G126" s="212"/>
      <c r="H126" s="215">
        <v>8.4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155</v>
      </c>
      <c r="AU126" s="221" t="s">
        <v>159</v>
      </c>
      <c r="AV126" s="13" t="s">
        <v>83</v>
      </c>
      <c r="AW126" s="13" t="s">
        <v>34</v>
      </c>
      <c r="AX126" s="13" t="s">
        <v>74</v>
      </c>
      <c r="AY126" s="221" t="s">
        <v>139</v>
      </c>
    </row>
    <row r="127" spans="2:65" s="14" customFormat="1" ht="11.25">
      <c r="B127" s="222"/>
      <c r="C127" s="223"/>
      <c r="D127" s="198" t="s">
        <v>155</v>
      </c>
      <c r="E127" s="224" t="s">
        <v>19</v>
      </c>
      <c r="F127" s="225" t="s">
        <v>158</v>
      </c>
      <c r="G127" s="223"/>
      <c r="H127" s="226">
        <v>8.4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155</v>
      </c>
      <c r="AU127" s="232" t="s">
        <v>159</v>
      </c>
      <c r="AV127" s="14" t="s">
        <v>146</v>
      </c>
      <c r="AW127" s="14" t="s">
        <v>34</v>
      </c>
      <c r="AX127" s="14" t="s">
        <v>81</v>
      </c>
      <c r="AY127" s="232" t="s">
        <v>139</v>
      </c>
    </row>
    <row r="128" spans="2:65" s="1" customFormat="1" ht="16.5" customHeight="1">
      <c r="B128" s="34"/>
      <c r="C128" s="233" t="s">
        <v>8</v>
      </c>
      <c r="D128" s="233" t="s">
        <v>160</v>
      </c>
      <c r="E128" s="234" t="s">
        <v>625</v>
      </c>
      <c r="F128" s="235" t="s">
        <v>626</v>
      </c>
      <c r="G128" s="236" t="s">
        <v>144</v>
      </c>
      <c r="H128" s="237">
        <v>8.6519999999999992</v>
      </c>
      <c r="I128" s="238"/>
      <c r="J128" s="239">
        <f>ROUND(I128*H128,2)</f>
        <v>0</v>
      </c>
      <c r="K128" s="235" t="s">
        <v>145</v>
      </c>
      <c r="L128" s="240"/>
      <c r="M128" s="241" t="s">
        <v>19</v>
      </c>
      <c r="N128" s="242" t="s">
        <v>45</v>
      </c>
      <c r="O128" s="63"/>
      <c r="P128" s="194">
        <f>O128*H128</f>
        <v>0</v>
      </c>
      <c r="Q128" s="194">
        <v>5.0000000000000001E-4</v>
      </c>
      <c r="R128" s="194">
        <f>Q128*H128</f>
        <v>4.326E-3</v>
      </c>
      <c r="S128" s="194">
        <v>0</v>
      </c>
      <c r="T128" s="195">
        <f>S128*H128</f>
        <v>0</v>
      </c>
      <c r="AR128" s="196" t="s">
        <v>164</v>
      </c>
      <c r="AT128" s="196" t="s">
        <v>160</v>
      </c>
      <c r="AU128" s="196" t="s">
        <v>159</v>
      </c>
      <c r="AY128" s="17" t="s">
        <v>139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81</v>
      </c>
      <c r="BK128" s="197">
        <f>ROUND(I128*H128,2)</f>
        <v>0</v>
      </c>
      <c r="BL128" s="17" t="s">
        <v>146</v>
      </c>
      <c r="BM128" s="196" t="s">
        <v>627</v>
      </c>
    </row>
    <row r="129" spans="2:65" s="12" customFormat="1" ht="11.25">
      <c r="B129" s="201"/>
      <c r="C129" s="202"/>
      <c r="D129" s="198" t="s">
        <v>155</v>
      </c>
      <c r="E129" s="203" t="s">
        <v>19</v>
      </c>
      <c r="F129" s="204" t="s">
        <v>628</v>
      </c>
      <c r="G129" s="202"/>
      <c r="H129" s="203" t="s">
        <v>19</v>
      </c>
      <c r="I129" s="205"/>
      <c r="J129" s="202"/>
      <c r="K129" s="202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155</v>
      </c>
      <c r="AU129" s="210" t="s">
        <v>159</v>
      </c>
      <c r="AV129" s="12" t="s">
        <v>81</v>
      </c>
      <c r="AW129" s="12" t="s">
        <v>34</v>
      </c>
      <c r="AX129" s="12" t="s">
        <v>74</v>
      </c>
      <c r="AY129" s="210" t="s">
        <v>139</v>
      </c>
    </row>
    <row r="130" spans="2:65" s="13" customFormat="1" ht="11.25">
      <c r="B130" s="211"/>
      <c r="C130" s="212"/>
      <c r="D130" s="198" t="s">
        <v>155</v>
      </c>
      <c r="E130" s="213" t="s">
        <v>19</v>
      </c>
      <c r="F130" s="214" t="s">
        <v>629</v>
      </c>
      <c r="G130" s="212"/>
      <c r="H130" s="215">
        <v>8.6519999999999992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155</v>
      </c>
      <c r="AU130" s="221" t="s">
        <v>159</v>
      </c>
      <c r="AV130" s="13" t="s">
        <v>83</v>
      </c>
      <c r="AW130" s="13" t="s">
        <v>34</v>
      </c>
      <c r="AX130" s="13" t="s">
        <v>74</v>
      </c>
      <c r="AY130" s="221" t="s">
        <v>139</v>
      </c>
    </row>
    <row r="131" spans="2:65" s="14" customFormat="1" ht="11.25">
      <c r="B131" s="222"/>
      <c r="C131" s="223"/>
      <c r="D131" s="198" t="s">
        <v>155</v>
      </c>
      <c r="E131" s="224" t="s">
        <v>19</v>
      </c>
      <c r="F131" s="225" t="s">
        <v>158</v>
      </c>
      <c r="G131" s="223"/>
      <c r="H131" s="226">
        <v>8.6519999999999992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155</v>
      </c>
      <c r="AU131" s="232" t="s">
        <v>159</v>
      </c>
      <c r="AV131" s="14" t="s">
        <v>146</v>
      </c>
      <c r="AW131" s="14" t="s">
        <v>34</v>
      </c>
      <c r="AX131" s="14" t="s">
        <v>81</v>
      </c>
      <c r="AY131" s="232" t="s">
        <v>139</v>
      </c>
    </row>
    <row r="132" spans="2:65" s="1" customFormat="1" ht="16.5" customHeight="1">
      <c r="B132" s="34"/>
      <c r="C132" s="185" t="s">
        <v>224</v>
      </c>
      <c r="D132" s="185" t="s">
        <v>141</v>
      </c>
      <c r="E132" s="186" t="s">
        <v>521</v>
      </c>
      <c r="F132" s="187" t="s">
        <v>522</v>
      </c>
      <c r="G132" s="188" t="s">
        <v>144</v>
      </c>
      <c r="H132" s="189">
        <v>7</v>
      </c>
      <c r="I132" s="190"/>
      <c r="J132" s="191">
        <f>ROUND(I132*H132,2)</f>
        <v>0</v>
      </c>
      <c r="K132" s="187" t="s">
        <v>145</v>
      </c>
      <c r="L132" s="38"/>
      <c r="M132" s="192" t="s">
        <v>19</v>
      </c>
      <c r="N132" s="193" t="s">
        <v>45</v>
      </c>
      <c r="O132" s="63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AR132" s="196" t="s">
        <v>146</v>
      </c>
      <c r="AT132" s="196" t="s">
        <v>141</v>
      </c>
      <c r="AU132" s="196" t="s">
        <v>159</v>
      </c>
      <c r="AY132" s="17" t="s">
        <v>139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81</v>
      </c>
      <c r="BK132" s="197">
        <f>ROUND(I132*H132,2)</f>
        <v>0</v>
      </c>
      <c r="BL132" s="17" t="s">
        <v>146</v>
      </c>
      <c r="BM132" s="196" t="s">
        <v>630</v>
      </c>
    </row>
    <row r="133" spans="2:65" s="1" customFormat="1" ht="78">
      <c r="B133" s="34"/>
      <c r="C133" s="35"/>
      <c r="D133" s="198" t="s">
        <v>148</v>
      </c>
      <c r="E133" s="35"/>
      <c r="F133" s="199" t="s">
        <v>524</v>
      </c>
      <c r="G133" s="35"/>
      <c r="H133" s="35"/>
      <c r="I133" s="114"/>
      <c r="J133" s="35"/>
      <c r="K133" s="35"/>
      <c r="L133" s="38"/>
      <c r="M133" s="200"/>
      <c r="N133" s="63"/>
      <c r="O133" s="63"/>
      <c r="P133" s="63"/>
      <c r="Q133" s="63"/>
      <c r="R133" s="63"/>
      <c r="S133" s="63"/>
      <c r="T133" s="64"/>
      <c r="AT133" s="17" t="s">
        <v>148</v>
      </c>
      <c r="AU133" s="17" t="s">
        <v>159</v>
      </c>
    </row>
    <row r="134" spans="2:65" s="1" customFormat="1" ht="16.5" customHeight="1">
      <c r="B134" s="34"/>
      <c r="C134" s="233" t="s">
        <v>229</v>
      </c>
      <c r="D134" s="233" t="s">
        <v>160</v>
      </c>
      <c r="E134" s="234" t="s">
        <v>631</v>
      </c>
      <c r="F134" s="235" t="s">
        <v>526</v>
      </c>
      <c r="G134" s="236" t="s">
        <v>458</v>
      </c>
      <c r="H134" s="237">
        <v>0.72099999999999997</v>
      </c>
      <c r="I134" s="238"/>
      <c r="J134" s="239">
        <f>ROUND(I134*H134,2)</f>
        <v>0</v>
      </c>
      <c r="K134" s="235" t="s">
        <v>145</v>
      </c>
      <c r="L134" s="240"/>
      <c r="M134" s="241" t="s">
        <v>19</v>
      </c>
      <c r="N134" s="242" t="s">
        <v>45</v>
      </c>
      <c r="O134" s="63"/>
      <c r="P134" s="194">
        <f>O134*H134</f>
        <v>0</v>
      </c>
      <c r="Q134" s="194">
        <v>0.2</v>
      </c>
      <c r="R134" s="194">
        <f>Q134*H134</f>
        <v>0.14419999999999999</v>
      </c>
      <c r="S134" s="194">
        <v>0</v>
      </c>
      <c r="T134" s="195">
        <f>S134*H134</f>
        <v>0</v>
      </c>
      <c r="AR134" s="196" t="s">
        <v>164</v>
      </c>
      <c r="AT134" s="196" t="s">
        <v>160</v>
      </c>
      <c r="AU134" s="196" t="s">
        <v>159</v>
      </c>
      <c r="AY134" s="17" t="s">
        <v>139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81</v>
      </c>
      <c r="BK134" s="197">
        <f>ROUND(I134*H134,2)</f>
        <v>0</v>
      </c>
      <c r="BL134" s="17" t="s">
        <v>146</v>
      </c>
      <c r="BM134" s="196" t="s">
        <v>632</v>
      </c>
    </row>
    <row r="135" spans="2:65" s="12" customFormat="1" ht="11.25">
      <c r="B135" s="201"/>
      <c r="C135" s="202"/>
      <c r="D135" s="198" t="s">
        <v>155</v>
      </c>
      <c r="E135" s="203" t="s">
        <v>19</v>
      </c>
      <c r="F135" s="204" t="s">
        <v>528</v>
      </c>
      <c r="G135" s="202"/>
      <c r="H135" s="203" t="s">
        <v>19</v>
      </c>
      <c r="I135" s="205"/>
      <c r="J135" s="202"/>
      <c r="K135" s="202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155</v>
      </c>
      <c r="AU135" s="210" t="s">
        <v>159</v>
      </c>
      <c r="AV135" s="12" t="s">
        <v>81</v>
      </c>
      <c r="AW135" s="12" t="s">
        <v>34</v>
      </c>
      <c r="AX135" s="12" t="s">
        <v>74</v>
      </c>
      <c r="AY135" s="210" t="s">
        <v>139</v>
      </c>
    </row>
    <row r="136" spans="2:65" s="13" customFormat="1" ht="11.25">
      <c r="B136" s="211"/>
      <c r="C136" s="212"/>
      <c r="D136" s="198" t="s">
        <v>155</v>
      </c>
      <c r="E136" s="213" t="s">
        <v>19</v>
      </c>
      <c r="F136" s="214" t="s">
        <v>633</v>
      </c>
      <c r="G136" s="212"/>
      <c r="H136" s="215">
        <v>0.72099999999999997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155</v>
      </c>
      <c r="AU136" s="221" t="s">
        <v>159</v>
      </c>
      <c r="AV136" s="13" t="s">
        <v>83</v>
      </c>
      <c r="AW136" s="13" t="s">
        <v>34</v>
      </c>
      <c r="AX136" s="13" t="s">
        <v>74</v>
      </c>
      <c r="AY136" s="221" t="s">
        <v>139</v>
      </c>
    </row>
    <row r="137" spans="2:65" s="14" customFormat="1" ht="11.25">
      <c r="B137" s="222"/>
      <c r="C137" s="223"/>
      <c r="D137" s="198" t="s">
        <v>155</v>
      </c>
      <c r="E137" s="224" t="s">
        <v>19</v>
      </c>
      <c r="F137" s="225" t="s">
        <v>158</v>
      </c>
      <c r="G137" s="223"/>
      <c r="H137" s="226">
        <v>0.72099999999999997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155</v>
      </c>
      <c r="AU137" s="232" t="s">
        <v>159</v>
      </c>
      <c r="AV137" s="14" t="s">
        <v>146</v>
      </c>
      <c r="AW137" s="14" t="s">
        <v>34</v>
      </c>
      <c r="AX137" s="14" t="s">
        <v>81</v>
      </c>
      <c r="AY137" s="232" t="s">
        <v>139</v>
      </c>
    </row>
    <row r="138" spans="2:65" s="1" customFormat="1" ht="36" customHeight="1">
      <c r="B138" s="34"/>
      <c r="C138" s="185" t="s">
        <v>233</v>
      </c>
      <c r="D138" s="185" t="s">
        <v>141</v>
      </c>
      <c r="E138" s="186" t="s">
        <v>634</v>
      </c>
      <c r="F138" s="187" t="s">
        <v>543</v>
      </c>
      <c r="G138" s="188" t="s">
        <v>170</v>
      </c>
      <c r="H138" s="189">
        <v>7</v>
      </c>
      <c r="I138" s="190"/>
      <c r="J138" s="191">
        <f>ROUND(I138*H138,2)</f>
        <v>0</v>
      </c>
      <c r="K138" s="187" t="s">
        <v>19</v>
      </c>
      <c r="L138" s="38"/>
      <c r="M138" s="192" t="s">
        <v>19</v>
      </c>
      <c r="N138" s="193" t="s">
        <v>45</v>
      </c>
      <c r="O138" s="63"/>
      <c r="P138" s="194">
        <f>O138*H138</f>
        <v>0</v>
      </c>
      <c r="Q138" s="194">
        <v>0</v>
      </c>
      <c r="R138" s="194">
        <f>Q138*H138</f>
        <v>0</v>
      </c>
      <c r="S138" s="194">
        <v>1E-4</v>
      </c>
      <c r="T138" s="195">
        <f>S138*H138</f>
        <v>6.9999999999999999E-4</v>
      </c>
      <c r="AR138" s="196" t="s">
        <v>146</v>
      </c>
      <c r="AT138" s="196" t="s">
        <v>141</v>
      </c>
      <c r="AU138" s="196" t="s">
        <v>159</v>
      </c>
      <c r="AY138" s="17" t="s">
        <v>139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81</v>
      </c>
      <c r="BK138" s="197">
        <f>ROUND(I138*H138,2)</f>
        <v>0</v>
      </c>
      <c r="BL138" s="17" t="s">
        <v>146</v>
      </c>
      <c r="BM138" s="196" t="s">
        <v>635</v>
      </c>
    </row>
    <row r="139" spans="2:65" s="1" customFormat="1" ht="16.5" customHeight="1">
      <c r="B139" s="34"/>
      <c r="C139" s="185" t="s">
        <v>237</v>
      </c>
      <c r="D139" s="185" t="s">
        <v>141</v>
      </c>
      <c r="E139" s="186" t="s">
        <v>553</v>
      </c>
      <c r="F139" s="187" t="s">
        <v>554</v>
      </c>
      <c r="G139" s="188" t="s">
        <v>170</v>
      </c>
      <c r="H139" s="189">
        <v>7</v>
      </c>
      <c r="I139" s="190"/>
      <c r="J139" s="191">
        <f>ROUND(I139*H139,2)</f>
        <v>0</v>
      </c>
      <c r="K139" s="187" t="s">
        <v>19</v>
      </c>
      <c r="L139" s="38"/>
      <c r="M139" s="192" t="s">
        <v>19</v>
      </c>
      <c r="N139" s="193" t="s">
        <v>45</v>
      </c>
      <c r="O139" s="63"/>
      <c r="P139" s="194">
        <f>O139*H139</f>
        <v>0</v>
      </c>
      <c r="Q139" s="194">
        <v>3.0000000000000001E-5</v>
      </c>
      <c r="R139" s="194">
        <f>Q139*H139</f>
        <v>2.1000000000000001E-4</v>
      </c>
      <c r="S139" s="194">
        <v>0</v>
      </c>
      <c r="T139" s="195">
        <f>S139*H139</f>
        <v>0</v>
      </c>
      <c r="AR139" s="196" t="s">
        <v>146</v>
      </c>
      <c r="AT139" s="196" t="s">
        <v>141</v>
      </c>
      <c r="AU139" s="196" t="s">
        <v>159</v>
      </c>
      <c r="AY139" s="17" t="s">
        <v>139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81</v>
      </c>
      <c r="BK139" s="197">
        <f>ROUND(I139*H139,2)</f>
        <v>0</v>
      </c>
      <c r="BL139" s="17" t="s">
        <v>146</v>
      </c>
      <c r="BM139" s="196" t="s">
        <v>636</v>
      </c>
    </row>
    <row r="140" spans="2:65" s="1" customFormat="1" ht="24" customHeight="1">
      <c r="B140" s="34"/>
      <c r="C140" s="233" t="s">
        <v>241</v>
      </c>
      <c r="D140" s="233" t="s">
        <v>160</v>
      </c>
      <c r="E140" s="234" t="s">
        <v>637</v>
      </c>
      <c r="F140" s="235" t="s">
        <v>638</v>
      </c>
      <c r="G140" s="236" t="s">
        <v>170</v>
      </c>
      <c r="H140" s="237">
        <v>7</v>
      </c>
      <c r="I140" s="238"/>
      <c r="J140" s="239">
        <f>ROUND(I140*H140,2)</f>
        <v>0</v>
      </c>
      <c r="K140" s="235" t="s">
        <v>19</v>
      </c>
      <c r="L140" s="240"/>
      <c r="M140" s="241" t="s">
        <v>19</v>
      </c>
      <c r="N140" s="242" t="s">
        <v>45</v>
      </c>
      <c r="O140" s="63"/>
      <c r="P140" s="194">
        <f>O140*H140</f>
        <v>0</v>
      </c>
      <c r="Q140" s="194">
        <v>2.5000000000000001E-4</v>
      </c>
      <c r="R140" s="194">
        <f>Q140*H140</f>
        <v>1.75E-3</v>
      </c>
      <c r="S140" s="194">
        <v>0</v>
      </c>
      <c r="T140" s="195">
        <f>S140*H140</f>
        <v>0</v>
      </c>
      <c r="AR140" s="196" t="s">
        <v>164</v>
      </c>
      <c r="AT140" s="196" t="s">
        <v>160</v>
      </c>
      <c r="AU140" s="196" t="s">
        <v>159</v>
      </c>
      <c r="AY140" s="17" t="s">
        <v>139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81</v>
      </c>
      <c r="BK140" s="197">
        <f>ROUND(I140*H140,2)</f>
        <v>0</v>
      </c>
      <c r="BL140" s="17" t="s">
        <v>146</v>
      </c>
      <c r="BM140" s="196" t="s">
        <v>639</v>
      </c>
    </row>
    <row r="141" spans="2:65" s="1" customFormat="1" ht="16.5" customHeight="1">
      <c r="B141" s="34"/>
      <c r="C141" s="185" t="s">
        <v>7</v>
      </c>
      <c r="D141" s="185" t="s">
        <v>141</v>
      </c>
      <c r="E141" s="186" t="s">
        <v>559</v>
      </c>
      <c r="F141" s="187" t="s">
        <v>560</v>
      </c>
      <c r="G141" s="188" t="s">
        <v>458</v>
      </c>
      <c r="H141" s="189">
        <v>2.3940000000000001</v>
      </c>
      <c r="I141" s="190"/>
      <c r="J141" s="191">
        <f>ROUND(I141*H141,2)</f>
        <v>0</v>
      </c>
      <c r="K141" s="187" t="s">
        <v>19</v>
      </c>
      <c r="L141" s="38"/>
      <c r="M141" s="192" t="s">
        <v>19</v>
      </c>
      <c r="N141" s="193" t="s">
        <v>45</v>
      </c>
      <c r="O141" s="63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AR141" s="196" t="s">
        <v>146</v>
      </c>
      <c r="AT141" s="196" t="s">
        <v>141</v>
      </c>
      <c r="AU141" s="196" t="s">
        <v>159</v>
      </c>
      <c r="AY141" s="17" t="s">
        <v>139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81</v>
      </c>
      <c r="BK141" s="197">
        <f>ROUND(I141*H141,2)</f>
        <v>0</v>
      </c>
      <c r="BL141" s="17" t="s">
        <v>146</v>
      </c>
      <c r="BM141" s="196" t="s">
        <v>640</v>
      </c>
    </row>
    <row r="142" spans="2:65" s="12" customFormat="1" ht="11.25">
      <c r="B142" s="201"/>
      <c r="C142" s="202"/>
      <c r="D142" s="198" t="s">
        <v>155</v>
      </c>
      <c r="E142" s="203" t="s">
        <v>19</v>
      </c>
      <c r="F142" s="204" t="s">
        <v>562</v>
      </c>
      <c r="G142" s="202"/>
      <c r="H142" s="203" t="s">
        <v>19</v>
      </c>
      <c r="I142" s="205"/>
      <c r="J142" s="202"/>
      <c r="K142" s="202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155</v>
      </c>
      <c r="AU142" s="210" t="s">
        <v>159</v>
      </c>
      <c r="AV142" s="12" t="s">
        <v>81</v>
      </c>
      <c r="AW142" s="12" t="s">
        <v>34</v>
      </c>
      <c r="AX142" s="12" t="s">
        <v>74</v>
      </c>
      <c r="AY142" s="210" t="s">
        <v>139</v>
      </c>
    </row>
    <row r="143" spans="2:65" s="13" customFormat="1" ht="11.25">
      <c r="B143" s="211"/>
      <c r="C143" s="212"/>
      <c r="D143" s="198" t="s">
        <v>155</v>
      </c>
      <c r="E143" s="213" t="s">
        <v>19</v>
      </c>
      <c r="F143" s="214" t="s">
        <v>641</v>
      </c>
      <c r="G143" s="212"/>
      <c r="H143" s="215">
        <v>2.3940000000000001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155</v>
      </c>
      <c r="AU143" s="221" t="s">
        <v>159</v>
      </c>
      <c r="AV143" s="13" t="s">
        <v>83</v>
      </c>
      <c r="AW143" s="13" t="s">
        <v>34</v>
      </c>
      <c r="AX143" s="13" t="s">
        <v>74</v>
      </c>
      <c r="AY143" s="221" t="s">
        <v>139</v>
      </c>
    </row>
    <row r="144" spans="2:65" s="14" customFormat="1" ht="11.25">
      <c r="B144" s="222"/>
      <c r="C144" s="223"/>
      <c r="D144" s="198" t="s">
        <v>155</v>
      </c>
      <c r="E144" s="224" t="s">
        <v>19</v>
      </c>
      <c r="F144" s="225" t="s">
        <v>158</v>
      </c>
      <c r="G144" s="223"/>
      <c r="H144" s="226">
        <v>2.3940000000000001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155</v>
      </c>
      <c r="AU144" s="232" t="s">
        <v>159</v>
      </c>
      <c r="AV144" s="14" t="s">
        <v>146</v>
      </c>
      <c r="AW144" s="14" t="s">
        <v>34</v>
      </c>
      <c r="AX144" s="14" t="s">
        <v>81</v>
      </c>
      <c r="AY144" s="232" t="s">
        <v>139</v>
      </c>
    </row>
    <row r="145" spans="2:65" s="1" customFormat="1" ht="16.5" customHeight="1">
      <c r="B145" s="34"/>
      <c r="C145" s="185" t="s">
        <v>248</v>
      </c>
      <c r="D145" s="185" t="s">
        <v>141</v>
      </c>
      <c r="E145" s="186" t="s">
        <v>545</v>
      </c>
      <c r="F145" s="187" t="s">
        <v>546</v>
      </c>
      <c r="G145" s="188" t="s">
        <v>458</v>
      </c>
      <c r="H145" s="189">
        <v>0.7</v>
      </c>
      <c r="I145" s="190"/>
      <c r="J145" s="191">
        <f>ROUND(I145*H145,2)</f>
        <v>0</v>
      </c>
      <c r="K145" s="187" t="s">
        <v>145</v>
      </c>
      <c r="L145" s="38"/>
      <c r="M145" s="192" t="s">
        <v>19</v>
      </c>
      <c r="N145" s="193" t="s">
        <v>45</v>
      </c>
      <c r="O145" s="63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AR145" s="196" t="s">
        <v>146</v>
      </c>
      <c r="AT145" s="196" t="s">
        <v>141</v>
      </c>
      <c r="AU145" s="196" t="s">
        <v>159</v>
      </c>
      <c r="AY145" s="17" t="s">
        <v>139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81</v>
      </c>
      <c r="BK145" s="197">
        <f>ROUND(I145*H145,2)</f>
        <v>0</v>
      </c>
      <c r="BL145" s="17" t="s">
        <v>146</v>
      </c>
      <c r="BM145" s="196" t="s">
        <v>642</v>
      </c>
    </row>
    <row r="146" spans="2:65" s="12" customFormat="1" ht="11.25">
      <c r="B146" s="201"/>
      <c r="C146" s="202"/>
      <c r="D146" s="198" t="s">
        <v>155</v>
      </c>
      <c r="E146" s="203" t="s">
        <v>19</v>
      </c>
      <c r="F146" s="204" t="s">
        <v>643</v>
      </c>
      <c r="G146" s="202"/>
      <c r="H146" s="203" t="s">
        <v>19</v>
      </c>
      <c r="I146" s="205"/>
      <c r="J146" s="202"/>
      <c r="K146" s="202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155</v>
      </c>
      <c r="AU146" s="210" t="s">
        <v>159</v>
      </c>
      <c r="AV146" s="12" t="s">
        <v>81</v>
      </c>
      <c r="AW146" s="12" t="s">
        <v>34</v>
      </c>
      <c r="AX146" s="12" t="s">
        <v>74</v>
      </c>
      <c r="AY146" s="210" t="s">
        <v>139</v>
      </c>
    </row>
    <row r="147" spans="2:65" s="13" customFormat="1" ht="11.25">
      <c r="B147" s="211"/>
      <c r="C147" s="212"/>
      <c r="D147" s="198" t="s">
        <v>155</v>
      </c>
      <c r="E147" s="213" t="s">
        <v>19</v>
      </c>
      <c r="F147" s="214" t="s">
        <v>644</v>
      </c>
      <c r="G147" s="212"/>
      <c r="H147" s="215">
        <v>0.7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155</v>
      </c>
      <c r="AU147" s="221" t="s">
        <v>159</v>
      </c>
      <c r="AV147" s="13" t="s">
        <v>83</v>
      </c>
      <c r="AW147" s="13" t="s">
        <v>34</v>
      </c>
      <c r="AX147" s="13" t="s">
        <v>74</v>
      </c>
      <c r="AY147" s="221" t="s">
        <v>139</v>
      </c>
    </row>
    <row r="148" spans="2:65" s="14" customFormat="1" ht="11.25">
      <c r="B148" s="222"/>
      <c r="C148" s="223"/>
      <c r="D148" s="198" t="s">
        <v>155</v>
      </c>
      <c r="E148" s="224" t="s">
        <v>19</v>
      </c>
      <c r="F148" s="225" t="s">
        <v>158</v>
      </c>
      <c r="G148" s="223"/>
      <c r="H148" s="226">
        <v>0.7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155</v>
      </c>
      <c r="AU148" s="232" t="s">
        <v>159</v>
      </c>
      <c r="AV148" s="14" t="s">
        <v>146</v>
      </c>
      <c r="AW148" s="14" t="s">
        <v>34</v>
      </c>
      <c r="AX148" s="14" t="s">
        <v>81</v>
      </c>
      <c r="AY148" s="232" t="s">
        <v>139</v>
      </c>
    </row>
    <row r="149" spans="2:65" s="1" customFormat="1" ht="16.5" customHeight="1">
      <c r="B149" s="34"/>
      <c r="C149" s="185" t="s">
        <v>252</v>
      </c>
      <c r="D149" s="185" t="s">
        <v>141</v>
      </c>
      <c r="E149" s="186" t="s">
        <v>645</v>
      </c>
      <c r="F149" s="187" t="s">
        <v>646</v>
      </c>
      <c r="G149" s="188" t="s">
        <v>458</v>
      </c>
      <c r="H149" s="189">
        <v>3.0939999999999999</v>
      </c>
      <c r="I149" s="190"/>
      <c r="J149" s="191">
        <f>ROUND(I149*H149,2)</f>
        <v>0</v>
      </c>
      <c r="K149" s="187" t="s">
        <v>145</v>
      </c>
      <c r="L149" s="38"/>
      <c r="M149" s="192" t="s">
        <v>19</v>
      </c>
      <c r="N149" s="193" t="s">
        <v>45</v>
      </c>
      <c r="O149" s="63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AR149" s="196" t="s">
        <v>146</v>
      </c>
      <c r="AT149" s="196" t="s">
        <v>141</v>
      </c>
      <c r="AU149" s="196" t="s">
        <v>159</v>
      </c>
      <c r="AY149" s="17" t="s">
        <v>139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81</v>
      </c>
      <c r="BK149" s="197">
        <f>ROUND(I149*H149,2)</f>
        <v>0</v>
      </c>
      <c r="BL149" s="17" t="s">
        <v>146</v>
      </c>
      <c r="BM149" s="196" t="s">
        <v>647</v>
      </c>
    </row>
    <row r="150" spans="2:65" s="1" customFormat="1" ht="48.75">
      <c r="B150" s="34"/>
      <c r="C150" s="35"/>
      <c r="D150" s="198" t="s">
        <v>148</v>
      </c>
      <c r="E150" s="35"/>
      <c r="F150" s="199" t="s">
        <v>648</v>
      </c>
      <c r="G150" s="35"/>
      <c r="H150" s="35"/>
      <c r="I150" s="114"/>
      <c r="J150" s="35"/>
      <c r="K150" s="35"/>
      <c r="L150" s="38"/>
      <c r="M150" s="200"/>
      <c r="N150" s="63"/>
      <c r="O150" s="63"/>
      <c r="P150" s="63"/>
      <c r="Q150" s="63"/>
      <c r="R150" s="63"/>
      <c r="S150" s="63"/>
      <c r="T150" s="64"/>
      <c r="AT150" s="17" t="s">
        <v>148</v>
      </c>
      <c r="AU150" s="17" t="s">
        <v>159</v>
      </c>
    </row>
    <row r="151" spans="2:65" s="12" customFormat="1" ht="11.25">
      <c r="B151" s="201"/>
      <c r="C151" s="202"/>
      <c r="D151" s="198" t="s">
        <v>155</v>
      </c>
      <c r="E151" s="203" t="s">
        <v>19</v>
      </c>
      <c r="F151" s="204" t="s">
        <v>649</v>
      </c>
      <c r="G151" s="202"/>
      <c r="H151" s="203" t="s">
        <v>19</v>
      </c>
      <c r="I151" s="205"/>
      <c r="J151" s="202"/>
      <c r="K151" s="202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155</v>
      </c>
      <c r="AU151" s="210" t="s">
        <v>159</v>
      </c>
      <c r="AV151" s="12" t="s">
        <v>81</v>
      </c>
      <c r="AW151" s="12" t="s">
        <v>34</v>
      </c>
      <c r="AX151" s="12" t="s">
        <v>74</v>
      </c>
      <c r="AY151" s="210" t="s">
        <v>139</v>
      </c>
    </row>
    <row r="152" spans="2:65" s="13" customFormat="1" ht="11.25">
      <c r="B152" s="211"/>
      <c r="C152" s="212"/>
      <c r="D152" s="198" t="s">
        <v>155</v>
      </c>
      <c r="E152" s="213" t="s">
        <v>19</v>
      </c>
      <c r="F152" s="214" t="s">
        <v>641</v>
      </c>
      <c r="G152" s="212"/>
      <c r="H152" s="215">
        <v>2.3940000000000001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155</v>
      </c>
      <c r="AU152" s="221" t="s">
        <v>159</v>
      </c>
      <c r="AV152" s="13" t="s">
        <v>83</v>
      </c>
      <c r="AW152" s="13" t="s">
        <v>34</v>
      </c>
      <c r="AX152" s="13" t="s">
        <v>74</v>
      </c>
      <c r="AY152" s="221" t="s">
        <v>139</v>
      </c>
    </row>
    <row r="153" spans="2:65" s="12" customFormat="1" ht="11.25">
      <c r="B153" s="201"/>
      <c r="C153" s="202"/>
      <c r="D153" s="198" t="s">
        <v>155</v>
      </c>
      <c r="E153" s="203" t="s">
        <v>19</v>
      </c>
      <c r="F153" s="204" t="s">
        <v>650</v>
      </c>
      <c r="G153" s="202"/>
      <c r="H153" s="203" t="s">
        <v>19</v>
      </c>
      <c r="I153" s="205"/>
      <c r="J153" s="202"/>
      <c r="K153" s="202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155</v>
      </c>
      <c r="AU153" s="210" t="s">
        <v>159</v>
      </c>
      <c r="AV153" s="12" t="s">
        <v>81</v>
      </c>
      <c r="AW153" s="12" t="s">
        <v>34</v>
      </c>
      <c r="AX153" s="12" t="s">
        <v>74</v>
      </c>
      <c r="AY153" s="210" t="s">
        <v>139</v>
      </c>
    </row>
    <row r="154" spans="2:65" s="13" customFormat="1" ht="11.25">
      <c r="B154" s="211"/>
      <c r="C154" s="212"/>
      <c r="D154" s="198" t="s">
        <v>155</v>
      </c>
      <c r="E154" s="213" t="s">
        <v>19</v>
      </c>
      <c r="F154" s="214" t="s">
        <v>644</v>
      </c>
      <c r="G154" s="212"/>
      <c r="H154" s="215">
        <v>0.7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155</v>
      </c>
      <c r="AU154" s="221" t="s">
        <v>159</v>
      </c>
      <c r="AV154" s="13" t="s">
        <v>83</v>
      </c>
      <c r="AW154" s="13" t="s">
        <v>34</v>
      </c>
      <c r="AX154" s="13" t="s">
        <v>74</v>
      </c>
      <c r="AY154" s="221" t="s">
        <v>139</v>
      </c>
    </row>
    <row r="155" spans="2:65" s="14" customFormat="1" ht="11.25">
      <c r="B155" s="222"/>
      <c r="C155" s="223"/>
      <c r="D155" s="198" t="s">
        <v>155</v>
      </c>
      <c r="E155" s="224" t="s">
        <v>19</v>
      </c>
      <c r="F155" s="225" t="s">
        <v>158</v>
      </c>
      <c r="G155" s="223"/>
      <c r="H155" s="226">
        <v>3.0939999999999999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155</v>
      </c>
      <c r="AU155" s="232" t="s">
        <v>159</v>
      </c>
      <c r="AV155" s="14" t="s">
        <v>146</v>
      </c>
      <c r="AW155" s="14" t="s">
        <v>34</v>
      </c>
      <c r="AX155" s="14" t="s">
        <v>81</v>
      </c>
      <c r="AY155" s="232" t="s">
        <v>139</v>
      </c>
    </row>
    <row r="156" spans="2:65" s="1" customFormat="1" ht="16.5" customHeight="1">
      <c r="B156" s="34"/>
      <c r="C156" s="233" t="s">
        <v>256</v>
      </c>
      <c r="D156" s="233" t="s">
        <v>160</v>
      </c>
      <c r="E156" s="234" t="s">
        <v>651</v>
      </c>
      <c r="F156" s="235" t="s">
        <v>652</v>
      </c>
      <c r="G156" s="236" t="s">
        <v>458</v>
      </c>
      <c r="H156" s="237">
        <v>3.0939999999999999</v>
      </c>
      <c r="I156" s="238"/>
      <c r="J156" s="239">
        <f>ROUND(I156*H156,2)</f>
        <v>0</v>
      </c>
      <c r="K156" s="235" t="s">
        <v>145</v>
      </c>
      <c r="L156" s="240"/>
      <c r="M156" s="241" t="s">
        <v>19</v>
      </c>
      <c r="N156" s="242" t="s">
        <v>45</v>
      </c>
      <c r="O156" s="63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AR156" s="196" t="s">
        <v>164</v>
      </c>
      <c r="AT156" s="196" t="s">
        <v>160</v>
      </c>
      <c r="AU156" s="196" t="s">
        <v>159</v>
      </c>
      <c r="AY156" s="17" t="s">
        <v>139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81</v>
      </c>
      <c r="BK156" s="197">
        <f>ROUND(I156*H156,2)</f>
        <v>0</v>
      </c>
      <c r="BL156" s="17" t="s">
        <v>146</v>
      </c>
      <c r="BM156" s="196" t="s">
        <v>653</v>
      </c>
    </row>
    <row r="157" spans="2:65" s="1" customFormat="1" ht="19.5">
      <c r="B157" s="34"/>
      <c r="C157" s="35"/>
      <c r="D157" s="198" t="s">
        <v>172</v>
      </c>
      <c r="E157" s="35"/>
      <c r="F157" s="199" t="s">
        <v>654</v>
      </c>
      <c r="G157" s="35"/>
      <c r="H157" s="35"/>
      <c r="I157" s="114"/>
      <c r="J157" s="35"/>
      <c r="K157" s="35"/>
      <c r="L157" s="38"/>
      <c r="M157" s="200"/>
      <c r="N157" s="63"/>
      <c r="O157" s="63"/>
      <c r="P157" s="63"/>
      <c r="Q157" s="63"/>
      <c r="R157" s="63"/>
      <c r="S157" s="63"/>
      <c r="T157" s="64"/>
      <c r="AT157" s="17" t="s">
        <v>172</v>
      </c>
      <c r="AU157" s="17" t="s">
        <v>159</v>
      </c>
    </row>
    <row r="158" spans="2:65" s="1" customFormat="1" ht="16.5" customHeight="1">
      <c r="B158" s="34"/>
      <c r="C158" s="185" t="s">
        <v>260</v>
      </c>
      <c r="D158" s="185" t="s">
        <v>141</v>
      </c>
      <c r="E158" s="186" t="s">
        <v>655</v>
      </c>
      <c r="F158" s="187" t="s">
        <v>656</v>
      </c>
      <c r="G158" s="188" t="s">
        <v>458</v>
      </c>
      <c r="H158" s="189">
        <v>3.0939999999999999</v>
      </c>
      <c r="I158" s="190"/>
      <c r="J158" s="191">
        <f>ROUND(I158*H158,2)</f>
        <v>0</v>
      </c>
      <c r="K158" s="187" t="s">
        <v>145</v>
      </c>
      <c r="L158" s="38"/>
      <c r="M158" s="192" t="s">
        <v>19</v>
      </c>
      <c r="N158" s="193" t="s">
        <v>45</v>
      </c>
      <c r="O158" s="63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AR158" s="196" t="s">
        <v>146</v>
      </c>
      <c r="AT158" s="196" t="s">
        <v>141</v>
      </c>
      <c r="AU158" s="196" t="s">
        <v>159</v>
      </c>
      <c r="AY158" s="17" t="s">
        <v>139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81</v>
      </c>
      <c r="BK158" s="197">
        <f>ROUND(I158*H158,2)</f>
        <v>0</v>
      </c>
      <c r="BL158" s="17" t="s">
        <v>146</v>
      </c>
      <c r="BM158" s="196" t="s">
        <v>657</v>
      </c>
    </row>
    <row r="159" spans="2:65" s="1" customFormat="1" ht="48.75">
      <c r="B159" s="34"/>
      <c r="C159" s="35"/>
      <c r="D159" s="198" t="s">
        <v>148</v>
      </c>
      <c r="E159" s="35"/>
      <c r="F159" s="199" t="s">
        <v>648</v>
      </c>
      <c r="G159" s="35"/>
      <c r="H159" s="35"/>
      <c r="I159" s="114"/>
      <c r="J159" s="35"/>
      <c r="K159" s="35"/>
      <c r="L159" s="38"/>
      <c r="M159" s="200"/>
      <c r="N159" s="63"/>
      <c r="O159" s="63"/>
      <c r="P159" s="63"/>
      <c r="Q159" s="63"/>
      <c r="R159" s="63"/>
      <c r="S159" s="63"/>
      <c r="T159" s="64"/>
      <c r="AT159" s="17" t="s">
        <v>148</v>
      </c>
      <c r="AU159" s="17" t="s">
        <v>159</v>
      </c>
    </row>
    <row r="160" spans="2:65" s="11" customFormat="1" ht="20.85" customHeight="1">
      <c r="B160" s="169"/>
      <c r="C160" s="170"/>
      <c r="D160" s="171" t="s">
        <v>73</v>
      </c>
      <c r="E160" s="183" t="s">
        <v>658</v>
      </c>
      <c r="F160" s="183" t="s">
        <v>659</v>
      </c>
      <c r="G160" s="170"/>
      <c r="H160" s="170"/>
      <c r="I160" s="173"/>
      <c r="J160" s="184">
        <f>BK160</f>
        <v>0</v>
      </c>
      <c r="K160" s="170"/>
      <c r="L160" s="175"/>
      <c r="M160" s="176"/>
      <c r="N160" s="177"/>
      <c r="O160" s="177"/>
      <c r="P160" s="178">
        <f>SUM(P161:P230)</f>
        <v>0</v>
      </c>
      <c r="Q160" s="177"/>
      <c r="R160" s="178">
        <f>SUM(R161:R230)</f>
        <v>22.40176000000001</v>
      </c>
      <c r="S160" s="177"/>
      <c r="T160" s="179">
        <f>SUM(T161:T230)</f>
        <v>24.004000000000001</v>
      </c>
      <c r="AR160" s="180" t="s">
        <v>81</v>
      </c>
      <c r="AT160" s="181" t="s">
        <v>73</v>
      </c>
      <c r="AU160" s="181" t="s">
        <v>83</v>
      </c>
      <c r="AY160" s="180" t="s">
        <v>139</v>
      </c>
      <c r="BK160" s="182">
        <f>SUM(BK161:BK230)</f>
        <v>0</v>
      </c>
    </row>
    <row r="161" spans="2:65" s="1" customFormat="1" ht="24" customHeight="1">
      <c r="B161" s="34"/>
      <c r="C161" s="185" t="s">
        <v>264</v>
      </c>
      <c r="D161" s="185" t="s">
        <v>141</v>
      </c>
      <c r="E161" s="186" t="s">
        <v>578</v>
      </c>
      <c r="F161" s="187" t="s">
        <v>579</v>
      </c>
      <c r="G161" s="188" t="s">
        <v>170</v>
      </c>
      <c r="H161" s="189">
        <v>40</v>
      </c>
      <c r="I161" s="190"/>
      <c r="J161" s="191">
        <f>ROUND(I161*H161,2)</f>
        <v>0</v>
      </c>
      <c r="K161" s="187" t="s">
        <v>145</v>
      </c>
      <c r="L161" s="38"/>
      <c r="M161" s="192" t="s">
        <v>19</v>
      </c>
      <c r="N161" s="193" t="s">
        <v>45</v>
      </c>
      <c r="O161" s="63"/>
      <c r="P161" s="194">
        <f>O161*H161</f>
        <v>0</v>
      </c>
      <c r="Q161" s="194">
        <v>0</v>
      </c>
      <c r="R161" s="194">
        <f>Q161*H161</f>
        <v>0</v>
      </c>
      <c r="S161" s="194">
        <v>0.6</v>
      </c>
      <c r="T161" s="195">
        <f>S161*H161</f>
        <v>24</v>
      </c>
      <c r="AR161" s="196" t="s">
        <v>146</v>
      </c>
      <c r="AT161" s="196" t="s">
        <v>141</v>
      </c>
      <c r="AU161" s="196" t="s">
        <v>159</v>
      </c>
      <c r="AY161" s="17" t="s">
        <v>139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81</v>
      </c>
      <c r="BK161" s="197">
        <f>ROUND(I161*H161,2)</f>
        <v>0</v>
      </c>
      <c r="BL161" s="17" t="s">
        <v>146</v>
      </c>
      <c r="BM161" s="196" t="s">
        <v>660</v>
      </c>
    </row>
    <row r="162" spans="2:65" s="1" customFormat="1" ht="87.75">
      <c r="B162" s="34"/>
      <c r="C162" s="35"/>
      <c r="D162" s="198" t="s">
        <v>148</v>
      </c>
      <c r="E162" s="35"/>
      <c r="F162" s="199" t="s">
        <v>581</v>
      </c>
      <c r="G162" s="35"/>
      <c r="H162" s="35"/>
      <c r="I162" s="114"/>
      <c r="J162" s="35"/>
      <c r="K162" s="35"/>
      <c r="L162" s="38"/>
      <c r="M162" s="200"/>
      <c r="N162" s="63"/>
      <c r="O162" s="63"/>
      <c r="P162" s="63"/>
      <c r="Q162" s="63"/>
      <c r="R162" s="63"/>
      <c r="S162" s="63"/>
      <c r="T162" s="64"/>
      <c r="AT162" s="17" t="s">
        <v>148</v>
      </c>
      <c r="AU162" s="17" t="s">
        <v>159</v>
      </c>
    </row>
    <row r="163" spans="2:65" s="1" customFormat="1" ht="16.5" customHeight="1">
      <c r="B163" s="34"/>
      <c r="C163" s="233" t="s">
        <v>268</v>
      </c>
      <c r="D163" s="233" t="s">
        <v>160</v>
      </c>
      <c r="E163" s="234" t="s">
        <v>582</v>
      </c>
      <c r="F163" s="235" t="s">
        <v>583</v>
      </c>
      <c r="G163" s="236" t="s">
        <v>458</v>
      </c>
      <c r="H163" s="237">
        <v>20</v>
      </c>
      <c r="I163" s="238"/>
      <c r="J163" s="239">
        <f>ROUND(I163*H163,2)</f>
        <v>0</v>
      </c>
      <c r="K163" s="235" t="s">
        <v>19</v>
      </c>
      <c r="L163" s="240"/>
      <c r="M163" s="241" t="s">
        <v>19</v>
      </c>
      <c r="N163" s="242" t="s">
        <v>45</v>
      </c>
      <c r="O163" s="63"/>
      <c r="P163" s="194">
        <f>O163*H163</f>
        <v>0</v>
      </c>
      <c r="Q163" s="194">
        <v>1</v>
      </c>
      <c r="R163" s="194">
        <f>Q163*H163</f>
        <v>20</v>
      </c>
      <c r="S163" s="194">
        <v>0</v>
      </c>
      <c r="T163" s="195">
        <f>S163*H163</f>
        <v>0</v>
      </c>
      <c r="AR163" s="196" t="s">
        <v>164</v>
      </c>
      <c r="AT163" s="196" t="s">
        <v>160</v>
      </c>
      <c r="AU163" s="196" t="s">
        <v>159</v>
      </c>
      <c r="AY163" s="17" t="s">
        <v>139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81</v>
      </c>
      <c r="BK163" s="197">
        <f>ROUND(I163*H163,2)</f>
        <v>0</v>
      </c>
      <c r="BL163" s="17" t="s">
        <v>146</v>
      </c>
      <c r="BM163" s="196" t="s">
        <v>661</v>
      </c>
    </row>
    <row r="164" spans="2:65" s="12" customFormat="1" ht="11.25">
      <c r="B164" s="201"/>
      <c r="C164" s="202"/>
      <c r="D164" s="198" t="s">
        <v>155</v>
      </c>
      <c r="E164" s="203" t="s">
        <v>19</v>
      </c>
      <c r="F164" s="204" t="s">
        <v>585</v>
      </c>
      <c r="G164" s="202"/>
      <c r="H164" s="203" t="s">
        <v>19</v>
      </c>
      <c r="I164" s="205"/>
      <c r="J164" s="202"/>
      <c r="K164" s="202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155</v>
      </c>
      <c r="AU164" s="210" t="s">
        <v>159</v>
      </c>
      <c r="AV164" s="12" t="s">
        <v>81</v>
      </c>
      <c r="AW164" s="12" t="s">
        <v>34</v>
      </c>
      <c r="AX164" s="12" t="s">
        <v>74</v>
      </c>
      <c r="AY164" s="210" t="s">
        <v>139</v>
      </c>
    </row>
    <row r="165" spans="2:65" s="13" customFormat="1" ht="11.25">
      <c r="B165" s="211"/>
      <c r="C165" s="212"/>
      <c r="D165" s="198" t="s">
        <v>155</v>
      </c>
      <c r="E165" s="213" t="s">
        <v>19</v>
      </c>
      <c r="F165" s="214" t="s">
        <v>662</v>
      </c>
      <c r="G165" s="212"/>
      <c r="H165" s="215">
        <v>20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155</v>
      </c>
      <c r="AU165" s="221" t="s">
        <v>159</v>
      </c>
      <c r="AV165" s="13" t="s">
        <v>83</v>
      </c>
      <c r="AW165" s="13" t="s">
        <v>34</v>
      </c>
      <c r="AX165" s="13" t="s">
        <v>74</v>
      </c>
      <c r="AY165" s="221" t="s">
        <v>139</v>
      </c>
    </row>
    <row r="166" spans="2:65" s="14" customFormat="1" ht="11.25">
      <c r="B166" s="222"/>
      <c r="C166" s="223"/>
      <c r="D166" s="198" t="s">
        <v>155</v>
      </c>
      <c r="E166" s="224" t="s">
        <v>19</v>
      </c>
      <c r="F166" s="225" t="s">
        <v>158</v>
      </c>
      <c r="G166" s="223"/>
      <c r="H166" s="226">
        <v>20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155</v>
      </c>
      <c r="AU166" s="232" t="s">
        <v>159</v>
      </c>
      <c r="AV166" s="14" t="s">
        <v>146</v>
      </c>
      <c r="AW166" s="14" t="s">
        <v>34</v>
      </c>
      <c r="AX166" s="14" t="s">
        <v>81</v>
      </c>
      <c r="AY166" s="232" t="s">
        <v>139</v>
      </c>
    </row>
    <row r="167" spans="2:65" s="1" customFormat="1" ht="16.5" customHeight="1">
      <c r="B167" s="34"/>
      <c r="C167" s="185" t="s">
        <v>272</v>
      </c>
      <c r="D167" s="185" t="s">
        <v>141</v>
      </c>
      <c r="E167" s="186" t="s">
        <v>493</v>
      </c>
      <c r="F167" s="187" t="s">
        <v>494</v>
      </c>
      <c r="G167" s="188" t="s">
        <v>444</v>
      </c>
      <c r="H167" s="189">
        <v>61.8</v>
      </c>
      <c r="I167" s="190"/>
      <c r="J167" s="191">
        <f>ROUND(I167*H167,2)</f>
        <v>0</v>
      </c>
      <c r="K167" s="187" t="s">
        <v>19</v>
      </c>
      <c r="L167" s="38"/>
      <c r="M167" s="192" t="s">
        <v>19</v>
      </c>
      <c r="N167" s="193" t="s">
        <v>45</v>
      </c>
      <c r="O167" s="63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AR167" s="196" t="s">
        <v>146</v>
      </c>
      <c r="AT167" s="196" t="s">
        <v>141</v>
      </c>
      <c r="AU167" s="196" t="s">
        <v>159</v>
      </c>
      <c r="AY167" s="17" t="s">
        <v>139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81</v>
      </c>
      <c r="BK167" s="197">
        <f>ROUND(I167*H167,2)</f>
        <v>0</v>
      </c>
      <c r="BL167" s="17" t="s">
        <v>146</v>
      </c>
      <c r="BM167" s="196" t="s">
        <v>663</v>
      </c>
    </row>
    <row r="168" spans="2:65" s="12" customFormat="1" ht="11.25">
      <c r="B168" s="201"/>
      <c r="C168" s="202"/>
      <c r="D168" s="198" t="s">
        <v>155</v>
      </c>
      <c r="E168" s="203" t="s">
        <v>19</v>
      </c>
      <c r="F168" s="204" t="s">
        <v>588</v>
      </c>
      <c r="G168" s="202"/>
      <c r="H168" s="203" t="s">
        <v>19</v>
      </c>
      <c r="I168" s="205"/>
      <c r="J168" s="202"/>
      <c r="K168" s="202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155</v>
      </c>
      <c r="AU168" s="210" t="s">
        <v>159</v>
      </c>
      <c r="AV168" s="12" t="s">
        <v>81</v>
      </c>
      <c r="AW168" s="12" t="s">
        <v>34</v>
      </c>
      <c r="AX168" s="12" t="s">
        <v>74</v>
      </c>
      <c r="AY168" s="210" t="s">
        <v>139</v>
      </c>
    </row>
    <row r="169" spans="2:65" s="13" customFormat="1" ht="11.25">
      <c r="B169" s="211"/>
      <c r="C169" s="212"/>
      <c r="D169" s="198" t="s">
        <v>155</v>
      </c>
      <c r="E169" s="213" t="s">
        <v>19</v>
      </c>
      <c r="F169" s="214" t="s">
        <v>664</v>
      </c>
      <c r="G169" s="212"/>
      <c r="H169" s="215">
        <v>61.8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155</v>
      </c>
      <c r="AU169" s="221" t="s">
        <v>159</v>
      </c>
      <c r="AV169" s="13" t="s">
        <v>83</v>
      </c>
      <c r="AW169" s="13" t="s">
        <v>34</v>
      </c>
      <c r="AX169" s="13" t="s">
        <v>74</v>
      </c>
      <c r="AY169" s="221" t="s">
        <v>139</v>
      </c>
    </row>
    <row r="170" spans="2:65" s="14" customFormat="1" ht="11.25">
      <c r="B170" s="222"/>
      <c r="C170" s="223"/>
      <c r="D170" s="198" t="s">
        <v>155</v>
      </c>
      <c r="E170" s="224" t="s">
        <v>19</v>
      </c>
      <c r="F170" s="225" t="s">
        <v>158</v>
      </c>
      <c r="G170" s="223"/>
      <c r="H170" s="226">
        <v>61.8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155</v>
      </c>
      <c r="AU170" s="232" t="s">
        <v>159</v>
      </c>
      <c r="AV170" s="14" t="s">
        <v>146</v>
      </c>
      <c r="AW170" s="14" t="s">
        <v>34</v>
      </c>
      <c r="AX170" s="14" t="s">
        <v>81</v>
      </c>
      <c r="AY170" s="232" t="s">
        <v>139</v>
      </c>
    </row>
    <row r="171" spans="2:65" s="1" customFormat="1" ht="60" customHeight="1">
      <c r="B171" s="34"/>
      <c r="C171" s="233" t="s">
        <v>276</v>
      </c>
      <c r="D171" s="233" t="s">
        <v>160</v>
      </c>
      <c r="E171" s="234" t="s">
        <v>498</v>
      </c>
      <c r="F171" s="235" t="s">
        <v>499</v>
      </c>
      <c r="G171" s="236" t="s">
        <v>444</v>
      </c>
      <c r="H171" s="237">
        <v>61.8</v>
      </c>
      <c r="I171" s="238"/>
      <c r="J171" s="239">
        <f>ROUND(I171*H171,2)</f>
        <v>0</v>
      </c>
      <c r="K171" s="235" t="s">
        <v>19</v>
      </c>
      <c r="L171" s="240"/>
      <c r="M171" s="241" t="s">
        <v>19</v>
      </c>
      <c r="N171" s="242" t="s">
        <v>45</v>
      </c>
      <c r="O171" s="63"/>
      <c r="P171" s="194">
        <f>O171*H171</f>
        <v>0</v>
      </c>
      <c r="Q171" s="194">
        <v>1E-3</v>
      </c>
      <c r="R171" s="194">
        <f>Q171*H171</f>
        <v>6.1800000000000001E-2</v>
      </c>
      <c r="S171" s="194">
        <v>0</v>
      </c>
      <c r="T171" s="195">
        <f>S171*H171</f>
        <v>0</v>
      </c>
      <c r="AR171" s="196" t="s">
        <v>164</v>
      </c>
      <c r="AT171" s="196" t="s">
        <v>160</v>
      </c>
      <c r="AU171" s="196" t="s">
        <v>159</v>
      </c>
      <c r="AY171" s="17" t="s">
        <v>139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81</v>
      </c>
      <c r="BK171" s="197">
        <f>ROUND(I171*H171,2)</f>
        <v>0</v>
      </c>
      <c r="BL171" s="17" t="s">
        <v>146</v>
      </c>
      <c r="BM171" s="196" t="s">
        <v>665</v>
      </c>
    </row>
    <row r="172" spans="2:65" s="1" customFormat="1" ht="24" customHeight="1">
      <c r="B172" s="34"/>
      <c r="C172" s="185" t="s">
        <v>280</v>
      </c>
      <c r="D172" s="185" t="s">
        <v>141</v>
      </c>
      <c r="E172" s="186" t="s">
        <v>591</v>
      </c>
      <c r="F172" s="187" t="s">
        <v>592</v>
      </c>
      <c r="G172" s="188" t="s">
        <v>170</v>
      </c>
      <c r="H172" s="189">
        <v>47</v>
      </c>
      <c r="I172" s="190"/>
      <c r="J172" s="191">
        <f>ROUND(I172*H172,2)</f>
        <v>0</v>
      </c>
      <c r="K172" s="187" t="s">
        <v>145</v>
      </c>
      <c r="L172" s="38"/>
      <c r="M172" s="192" t="s">
        <v>19</v>
      </c>
      <c r="N172" s="193" t="s">
        <v>45</v>
      </c>
      <c r="O172" s="63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AR172" s="196" t="s">
        <v>146</v>
      </c>
      <c r="AT172" s="196" t="s">
        <v>141</v>
      </c>
      <c r="AU172" s="196" t="s">
        <v>159</v>
      </c>
      <c r="AY172" s="17" t="s">
        <v>139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81</v>
      </c>
      <c r="BK172" s="197">
        <f>ROUND(I172*H172,2)</f>
        <v>0</v>
      </c>
      <c r="BL172" s="17" t="s">
        <v>146</v>
      </c>
      <c r="BM172" s="196" t="s">
        <v>666</v>
      </c>
    </row>
    <row r="173" spans="2:65" s="1" customFormat="1" ht="58.5">
      <c r="B173" s="34"/>
      <c r="C173" s="35"/>
      <c r="D173" s="198" t="s">
        <v>148</v>
      </c>
      <c r="E173" s="35"/>
      <c r="F173" s="199" t="s">
        <v>186</v>
      </c>
      <c r="G173" s="35"/>
      <c r="H173" s="35"/>
      <c r="I173" s="114"/>
      <c r="J173" s="35"/>
      <c r="K173" s="35"/>
      <c r="L173" s="38"/>
      <c r="M173" s="200"/>
      <c r="N173" s="63"/>
      <c r="O173" s="63"/>
      <c r="P173" s="63"/>
      <c r="Q173" s="63"/>
      <c r="R173" s="63"/>
      <c r="S173" s="63"/>
      <c r="T173" s="64"/>
      <c r="AT173" s="17" t="s">
        <v>148</v>
      </c>
      <c r="AU173" s="17" t="s">
        <v>159</v>
      </c>
    </row>
    <row r="174" spans="2:65" s="1" customFormat="1" ht="19.5">
      <c r="B174" s="34"/>
      <c r="C174" s="35"/>
      <c r="D174" s="198" t="s">
        <v>172</v>
      </c>
      <c r="E174" s="35"/>
      <c r="F174" s="199" t="s">
        <v>667</v>
      </c>
      <c r="G174" s="35"/>
      <c r="H174" s="35"/>
      <c r="I174" s="114"/>
      <c r="J174" s="35"/>
      <c r="K174" s="35"/>
      <c r="L174" s="38"/>
      <c r="M174" s="200"/>
      <c r="N174" s="63"/>
      <c r="O174" s="63"/>
      <c r="P174" s="63"/>
      <c r="Q174" s="63"/>
      <c r="R174" s="63"/>
      <c r="S174" s="63"/>
      <c r="T174" s="64"/>
      <c r="AT174" s="17" t="s">
        <v>172</v>
      </c>
      <c r="AU174" s="17" t="s">
        <v>159</v>
      </c>
    </row>
    <row r="175" spans="2:65" s="1" customFormat="1" ht="16.5" customHeight="1">
      <c r="B175" s="34"/>
      <c r="C175" s="233" t="s">
        <v>285</v>
      </c>
      <c r="D175" s="233" t="s">
        <v>160</v>
      </c>
      <c r="E175" s="234" t="s">
        <v>668</v>
      </c>
      <c r="F175" s="235" t="s">
        <v>669</v>
      </c>
      <c r="G175" s="236" t="s">
        <v>170</v>
      </c>
      <c r="H175" s="237">
        <v>5</v>
      </c>
      <c r="I175" s="238"/>
      <c r="J175" s="239">
        <f t="shared" ref="J175:J184" si="0">ROUND(I175*H175,2)</f>
        <v>0</v>
      </c>
      <c r="K175" s="235" t="s">
        <v>19</v>
      </c>
      <c r="L175" s="240"/>
      <c r="M175" s="241" t="s">
        <v>19</v>
      </c>
      <c r="N175" s="242" t="s">
        <v>45</v>
      </c>
      <c r="O175" s="63"/>
      <c r="P175" s="194">
        <f t="shared" ref="P175:P184" si="1">O175*H175</f>
        <v>0</v>
      </c>
      <c r="Q175" s="194">
        <v>0.01</v>
      </c>
      <c r="R175" s="194">
        <f t="shared" ref="R175:R184" si="2">Q175*H175</f>
        <v>0.05</v>
      </c>
      <c r="S175" s="194">
        <v>0</v>
      </c>
      <c r="T175" s="195">
        <f t="shared" ref="T175:T184" si="3">S175*H175</f>
        <v>0</v>
      </c>
      <c r="AR175" s="196" t="s">
        <v>164</v>
      </c>
      <c r="AT175" s="196" t="s">
        <v>160</v>
      </c>
      <c r="AU175" s="196" t="s">
        <v>159</v>
      </c>
      <c r="AY175" s="17" t="s">
        <v>139</v>
      </c>
      <c r="BE175" s="197">
        <f t="shared" ref="BE175:BE184" si="4">IF(N175="základní",J175,0)</f>
        <v>0</v>
      </c>
      <c r="BF175" s="197">
        <f t="shared" ref="BF175:BF184" si="5">IF(N175="snížená",J175,0)</f>
        <v>0</v>
      </c>
      <c r="BG175" s="197">
        <f t="shared" ref="BG175:BG184" si="6">IF(N175="zákl. přenesená",J175,0)</f>
        <v>0</v>
      </c>
      <c r="BH175" s="197">
        <f t="shared" ref="BH175:BH184" si="7">IF(N175="sníž. přenesená",J175,0)</f>
        <v>0</v>
      </c>
      <c r="BI175" s="197">
        <f t="shared" ref="BI175:BI184" si="8">IF(N175="nulová",J175,0)</f>
        <v>0</v>
      </c>
      <c r="BJ175" s="17" t="s">
        <v>81</v>
      </c>
      <c r="BK175" s="197">
        <f t="shared" ref="BK175:BK184" si="9">ROUND(I175*H175,2)</f>
        <v>0</v>
      </c>
      <c r="BL175" s="17" t="s">
        <v>146</v>
      </c>
      <c r="BM175" s="196" t="s">
        <v>670</v>
      </c>
    </row>
    <row r="176" spans="2:65" s="1" customFormat="1" ht="16.5" customHeight="1">
      <c r="B176" s="34"/>
      <c r="C176" s="233" t="s">
        <v>289</v>
      </c>
      <c r="D176" s="233" t="s">
        <v>160</v>
      </c>
      <c r="E176" s="234" t="s">
        <v>671</v>
      </c>
      <c r="F176" s="235" t="s">
        <v>672</v>
      </c>
      <c r="G176" s="236" t="s">
        <v>170</v>
      </c>
      <c r="H176" s="237">
        <v>5</v>
      </c>
      <c r="I176" s="238"/>
      <c r="J176" s="239">
        <f t="shared" si="0"/>
        <v>0</v>
      </c>
      <c r="K176" s="235" t="s">
        <v>19</v>
      </c>
      <c r="L176" s="240"/>
      <c r="M176" s="241" t="s">
        <v>19</v>
      </c>
      <c r="N176" s="242" t="s">
        <v>45</v>
      </c>
      <c r="O176" s="63"/>
      <c r="P176" s="194">
        <f t="shared" si="1"/>
        <v>0</v>
      </c>
      <c r="Q176" s="194">
        <v>0.01</v>
      </c>
      <c r="R176" s="194">
        <f t="shared" si="2"/>
        <v>0.05</v>
      </c>
      <c r="S176" s="194">
        <v>0</v>
      </c>
      <c r="T176" s="195">
        <f t="shared" si="3"/>
        <v>0</v>
      </c>
      <c r="AR176" s="196" t="s">
        <v>164</v>
      </c>
      <c r="AT176" s="196" t="s">
        <v>160</v>
      </c>
      <c r="AU176" s="196" t="s">
        <v>159</v>
      </c>
      <c r="AY176" s="17" t="s">
        <v>139</v>
      </c>
      <c r="BE176" s="197">
        <f t="shared" si="4"/>
        <v>0</v>
      </c>
      <c r="BF176" s="197">
        <f t="shared" si="5"/>
        <v>0</v>
      </c>
      <c r="BG176" s="197">
        <f t="shared" si="6"/>
        <v>0</v>
      </c>
      <c r="BH176" s="197">
        <f t="shared" si="7"/>
        <v>0</v>
      </c>
      <c r="BI176" s="197">
        <f t="shared" si="8"/>
        <v>0</v>
      </c>
      <c r="BJ176" s="17" t="s">
        <v>81</v>
      </c>
      <c r="BK176" s="197">
        <f t="shared" si="9"/>
        <v>0</v>
      </c>
      <c r="BL176" s="17" t="s">
        <v>146</v>
      </c>
      <c r="BM176" s="196" t="s">
        <v>673</v>
      </c>
    </row>
    <row r="177" spans="2:65" s="1" customFormat="1" ht="16.5" customHeight="1">
      <c r="B177" s="34"/>
      <c r="C177" s="233" t="s">
        <v>293</v>
      </c>
      <c r="D177" s="233" t="s">
        <v>160</v>
      </c>
      <c r="E177" s="234" t="s">
        <v>674</v>
      </c>
      <c r="F177" s="235" t="s">
        <v>675</v>
      </c>
      <c r="G177" s="236" t="s">
        <v>170</v>
      </c>
      <c r="H177" s="237">
        <v>3</v>
      </c>
      <c r="I177" s="238"/>
      <c r="J177" s="239">
        <f t="shared" si="0"/>
        <v>0</v>
      </c>
      <c r="K177" s="235" t="s">
        <v>19</v>
      </c>
      <c r="L177" s="240"/>
      <c r="M177" s="241" t="s">
        <v>19</v>
      </c>
      <c r="N177" s="242" t="s">
        <v>45</v>
      </c>
      <c r="O177" s="63"/>
      <c r="P177" s="194">
        <f t="shared" si="1"/>
        <v>0</v>
      </c>
      <c r="Q177" s="194">
        <v>0.01</v>
      </c>
      <c r="R177" s="194">
        <f t="shared" si="2"/>
        <v>0.03</v>
      </c>
      <c r="S177" s="194">
        <v>0</v>
      </c>
      <c r="T177" s="195">
        <f t="shared" si="3"/>
        <v>0</v>
      </c>
      <c r="AR177" s="196" t="s">
        <v>164</v>
      </c>
      <c r="AT177" s="196" t="s">
        <v>160</v>
      </c>
      <c r="AU177" s="196" t="s">
        <v>159</v>
      </c>
      <c r="AY177" s="17" t="s">
        <v>139</v>
      </c>
      <c r="BE177" s="197">
        <f t="shared" si="4"/>
        <v>0</v>
      </c>
      <c r="BF177" s="197">
        <f t="shared" si="5"/>
        <v>0</v>
      </c>
      <c r="BG177" s="197">
        <f t="shared" si="6"/>
        <v>0</v>
      </c>
      <c r="BH177" s="197">
        <f t="shared" si="7"/>
        <v>0</v>
      </c>
      <c r="BI177" s="197">
        <f t="shared" si="8"/>
        <v>0</v>
      </c>
      <c r="BJ177" s="17" t="s">
        <v>81</v>
      </c>
      <c r="BK177" s="197">
        <f t="shared" si="9"/>
        <v>0</v>
      </c>
      <c r="BL177" s="17" t="s">
        <v>146</v>
      </c>
      <c r="BM177" s="196" t="s">
        <v>676</v>
      </c>
    </row>
    <row r="178" spans="2:65" s="1" customFormat="1" ht="16.5" customHeight="1">
      <c r="B178" s="34"/>
      <c r="C178" s="233" t="s">
        <v>299</v>
      </c>
      <c r="D178" s="233" t="s">
        <v>160</v>
      </c>
      <c r="E178" s="234" t="s">
        <v>677</v>
      </c>
      <c r="F178" s="235" t="s">
        <v>678</v>
      </c>
      <c r="G178" s="236" t="s">
        <v>170</v>
      </c>
      <c r="H178" s="237">
        <v>5</v>
      </c>
      <c r="I178" s="238"/>
      <c r="J178" s="239">
        <f t="shared" si="0"/>
        <v>0</v>
      </c>
      <c r="K178" s="235" t="s">
        <v>19</v>
      </c>
      <c r="L178" s="240"/>
      <c r="M178" s="241" t="s">
        <v>19</v>
      </c>
      <c r="N178" s="242" t="s">
        <v>45</v>
      </c>
      <c r="O178" s="63"/>
      <c r="P178" s="194">
        <f t="shared" si="1"/>
        <v>0</v>
      </c>
      <c r="Q178" s="194">
        <v>0.01</v>
      </c>
      <c r="R178" s="194">
        <f t="shared" si="2"/>
        <v>0.05</v>
      </c>
      <c r="S178" s="194">
        <v>0</v>
      </c>
      <c r="T178" s="195">
        <f t="shared" si="3"/>
        <v>0</v>
      </c>
      <c r="AR178" s="196" t="s">
        <v>164</v>
      </c>
      <c r="AT178" s="196" t="s">
        <v>160</v>
      </c>
      <c r="AU178" s="196" t="s">
        <v>159</v>
      </c>
      <c r="AY178" s="17" t="s">
        <v>139</v>
      </c>
      <c r="BE178" s="197">
        <f t="shared" si="4"/>
        <v>0</v>
      </c>
      <c r="BF178" s="197">
        <f t="shared" si="5"/>
        <v>0</v>
      </c>
      <c r="BG178" s="197">
        <f t="shared" si="6"/>
        <v>0</v>
      </c>
      <c r="BH178" s="197">
        <f t="shared" si="7"/>
        <v>0</v>
      </c>
      <c r="BI178" s="197">
        <f t="shared" si="8"/>
        <v>0</v>
      </c>
      <c r="BJ178" s="17" t="s">
        <v>81</v>
      </c>
      <c r="BK178" s="197">
        <f t="shared" si="9"/>
        <v>0</v>
      </c>
      <c r="BL178" s="17" t="s">
        <v>146</v>
      </c>
      <c r="BM178" s="196" t="s">
        <v>679</v>
      </c>
    </row>
    <row r="179" spans="2:65" s="1" customFormat="1" ht="16.5" customHeight="1">
      <c r="B179" s="34"/>
      <c r="C179" s="233" t="s">
        <v>303</v>
      </c>
      <c r="D179" s="233" t="s">
        <v>160</v>
      </c>
      <c r="E179" s="234" t="s">
        <v>680</v>
      </c>
      <c r="F179" s="235" t="s">
        <v>681</v>
      </c>
      <c r="G179" s="236" t="s">
        <v>170</v>
      </c>
      <c r="H179" s="237">
        <v>5</v>
      </c>
      <c r="I179" s="238"/>
      <c r="J179" s="239">
        <f t="shared" si="0"/>
        <v>0</v>
      </c>
      <c r="K179" s="235" t="s">
        <v>19</v>
      </c>
      <c r="L179" s="240"/>
      <c r="M179" s="241" t="s">
        <v>19</v>
      </c>
      <c r="N179" s="242" t="s">
        <v>45</v>
      </c>
      <c r="O179" s="63"/>
      <c r="P179" s="194">
        <f t="shared" si="1"/>
        <v>0</v>
      </c>
      <c r="Q179" s="194">
        <v>0.01</v>
      </c>
      <c r="R179" s="194">
        <f t="shared" si="2"/>
        <v>0.05</v>
      </c>
      <c r="S179" s="194">
        <v>0</v>
      </c>
      <c r="T179" s="195">
        <f t="shared" si="3"/>
        <v>0</v>
      </c>
      <c r="AR179" s="196" t="s">
        <v>164</v>
      </c>
      <c r="AT179" s="196" t="s">
        <v>160</v>
      </c>
      <c r="AU179" s="196" t="s">
        <v>159</v>
      </c>
      <c r="AY179" s="17" t="s">
        <v>139</v>
      </c>
      <c r="BE179" s="197">
        <f t="shared" si="4"/>
        <v>0</v>
      </c>
      <c r="BF179" s="197">
        <f t="shared" si="5"/>
        <v>0</v>
      </c>
      <c r="BG179" s="197">
        <f t="shared" si="6"/>
        <v>0</v>
      </c>
      <c r="BH179" s="197">
        <f t="shared" si="7"/>
        <v>0</v>
      </c>
      <c r="BI179" s="197">
        <f t="shared" si="8"/>
        <v>0</v>
      </c>
      <c r="BJ179" s="17" t="s">
        <v>81</v>
      </c>
      <c r="BK179" s="197">
        <f t="shared" si="9"/>
        <v>0</v>
      </c>
      <c r="BL179" s="17" t="s">
        <v>146</v>
      </c>
      <c r="BM179" s="196" t="s">
        <v>682</v>
      </c>
    </row>
    <row r="180" spans="2:65" s="1" customFormat="1" ht="16.5" customHeight="1">
      <c r="B180" s="34"/>
      <c r="C180" s="233" t="s">
        <v>307</v>
      </c>
      <c r="D180" s="233" t="s">
        <v>160</v>
      </c>
      <c r="E180" s="234" t="s">
        <v>683</v>
      </c>
      <c r="F180" s="235" t="s">
        <v>684</v>
      </c>
      <c r="G180" s="236" t="s">
        <v>170</v>
      </c>
      <c r="H180" s="237">
        <v>4</v>
      </c>
      <c r="I180" s="238"/>
      <c r="J180" s="239">
        <f t="shared" si="0"/>
        <v>0</v>
      </c>
      <c r="K180" s="235" t="s">
        <v>19</v>
      </c>
      <c r="L180" s="240"/>
      <c r="M180" s="241" t="s">
        <v>19</v>
      </c>
      <c r="N180" s="242" t="s">
        <v>45</v>
      </c>
      <c r="O180" s="63"/>
      <c r="P180" s="194">
        <f t="shared" si="1"/>
        <v>0</v>
      </c>
      <c r="Q180" s="194">
        <v>0.01</v>
      </c>
      <c r="R180" s="194">
        <f t="shared" si="2"/>
        <v>0.04</v>
      </c>
      <c r="S180" s="194">
        <v>0</v>
      </c>
      <c r="T180" s="195">
        <f t="shared" si="3"/>
        <v>0</v>
      </c>
      <c r="AR180" s="196" t="s">
        <v>164</v>
      </c>
      <c r="AT180" s="196" t="s">
        <v>160</v>
      </c>
      <c r="AU180" s="196" t="s">
        <v>159</v>
      </c>
      <c r="AY180" s="17" t="s">
        <v>139</v>
      </c>
      <c r="BE180" s="197">
        <f t="shared" si="4"/>
        <v>0</v>
      </c>
      <c r="BF180" s="197">
        <f t="shared" si="5"/>
        <v>0</v>
      </c>
      <c r="BG180" s="197">
        <f t="shared" si="6"/>
        <v>0</v>
      </c>
      <c r="BH180" s="197">
        <f t="shared" si="7"/>
        <v>0</v>
      </c>
      <c r="BI180" s="197">
        <f t="shared" si="8"/>
        <v>0</v>
      </c>
      <c r="BJ180" s="17" t="s">
        <v>81</v>
      </c>
      <c r="BK180" s="197">
        <f t="shared" si="9"/>
        <v>0</v>
      </c>
      <c r="BL180" s="17" t="s">
        <v>146</v>
      </c>
      <c r="BM180" s="196" t="s">
        <v>685</v>
      </c>
    </row>
    <row r="181" spans="2:65" s="1" customFormat="1" ht="16.5" customHeight="1">
      <c r="B181" s="34"/>
      <c r="C181" s="233" t="s">
        <v>311</v>
      </c>
      <c r="D181" s="233" t="s">
        <v>160</v>
      </c>
      <c r="E181" s="234" t="s">
        <v>686</v>
      </c>
      <c r="F181" s="235" t="s">
        <v>687</v>
      </c>
      <c r="G181" s="236" t="s">
        <v>170</v>
      </c>
      <c r="H181" s="237">
        <v>5</v>
      </c>
      <c r="I181" s="238"/>
      <c r="J181" s="239">
        <f t="shared" si="0"/>
        <v>0</v>
      </c>
      <c r="K181" s="235" t="s">
        <v>19</v>
      </c>
      <c r="L181" s="240"/>
      <c r="M181" s="241" t="s">
        <v>19</v>
      </c>
      <c r="N181" s="242" t="s">
        <v>45</v>
      </c>
      <c r="O181" s="63"/>
      <c r="P181" s="194">
        <f t="shared" si="1"/>
        <v>0</v>
      </c>
      <c r="Q181" s="194">
        <v>0.01</v>
      </c>
      <c r="R181" s="194">
        <f t="shared" si="2"/>
        <v>0.05</v>
      </c>
      <c r="S181" s="194">
        <v>0</v>
      </c>
      <c r="T181" s="195">
        <f t="shared" si="3"/>
        <v>0</v>
      </c>
      <c r="AR181" s="196" t="s">
        <v>164</v>
      </c>
      <c r="AT181" s="196" t="s">
        <v>160</v>
      </c>
      <c r="AU181" s="196" t="s">
        <v>159</v>
      </c>
      <c r="AY181" s="17" t="s">
        <v>139</v>
      </c>
      <c r="BE181" s="197">
        <f t="shared" si="4"/>
        <v>0</v>
      </c>
      <c r="BF181" s="197">
        <f t="shared" si="5"/>
        <v>0</v>
      </c>
      <c r="BG181" s="197">
        <f t="shared" si="6"/>
        <v>0</v>
      </c>
      <c r="BH181" s="197">
        <f t="shared" si="7"/>
        <v>0</v>
      </c>
      <c r="BI181" s="197">
        <f t="shared" si="8"/>
        <v>0</v>
      </c>
      <c r="BJ181" s="17" t="s">
        <v>81</v>
      </c>
      <c r="BK181" s="197">
        <f t="shared" si="9"/>
        <v>0</v>
      </c>
      <c r="BL181" s="17" t="s">
        <v>146</v>
      </c>
      <c r="BM181" s="196" t="s">
        <v>688</v>
      </c>
    </row>
    <row r="182" spans="2:65" s="1" customFormat="1" ht="16.5" customHeight="1">
      <c r="B182" s="34"/>
      <c r="C182" s="233" t="s">
        <v>316</v>
      </c>
      <c r="D182" s="233" t="s">
        <v>160</v>
      </c>
      <c r="E182" s="234" t="s">
        <v>689</v>
      </c>
      <c r="F182" s="235" t="s">
        <v>690</v>
      </c>
      <c r="G182" s="236" t="s">
        <v>170</v>
      </c>
      <c r="H182" s="237">
        <v>3</v>
      </c>
      <c r="I182" s="238"/>
      <c r="J182" s="239">
        <f t="shared" si="0"/>
        <v>0</v>
      </c>
      <c r="K182" s="235" t="s">
        <v>19</v>
      </c>
      <c r="L182" s="240"/>
      <c r="M182" s="241" t="s">
        <v>19</v>
      </c>
      <c r="N182" s="242" t="s">
        <v>45</v>
      </c>
      <c r="O182" s="63"/>
      <c r="P182" s="194">
        <f t="shared" si="1"/>
        <v>0</v>
      </c>
      <c r="Q182" s="194">
        <v>0.01</v>
      </c>
      <c r="R182" s="194">
        <f t="shared" si="2"/>
        <v>0.03</v>
      </c>
      <c r="S182" s="194">
        <v>0</v>
      </c>
      <c r="T182" s="195">
        <f t="shared" si="3"/>
        <v>0</v>
      </c>
      <c r="AR182" s="196" t="s">
        <v>164</v>
      </c>
      <c r="AT182" s="196" t="s">
        <v>160</v>
      </c>
      <c r="AU182" s="196" t="s">
        <v>159</v>
      </c>
      <c r="AY182" s="17" t="s">
        <v>139</v>
      </c>
      <c r="BE182" s="197">
        <f t="shared" si="4"/>
        <v>0</v>
      </c>
      <c r="BF182" s="197">
        <f t="shared" si="5"/>
        <v>0</v>
      </c>
      <c r="BG182" s="197">
        <f t="shared" si="6"/>
        <v>0</v>
      </c>
      <c r="BH182" s="197">
        <f t="shared" si="7"/>
        <v>0</v>
      </c>
      <c r="BI182" s="197">
        <f t="shared" si="8"/>
        <v>0</v>
      </c>
      <c r="BJ182" s="17" t="s">
        <v>81</v>
      </c>
      <c r="BK182" s="197">
        <f t="shared" si="9"/>
        <v>0</v>
      </c>
      <c r="BL182" s="17" t="s">
        <v>146</v>
      </c>
      <c r="BM182" s="196" t="s">
        <v>691</v>
      </c>
    </row>
    <row r="183" spans="2:65" s="1" customFormat="1" ht="16.5" customHeight="1">
      <c r="B183" s="34"/>
      <c r="C183" s="233" t="s">
        <v>321</v>
      </c>
      <c r="D183" s="233" t="s">
        <v>160</v>
      </c>
      <c r="E183" s="234" t="s">
        <v>692</v>
      </c>
      <c r="F183" s="235" t="s">
        <v>693</v>
      </c>
      <c r="G183" s="236" t="s">
        <v>170</v>
      </c>
      <c r="H183" s="237">
        <v>5</v>
      </c>
      <c r="I183" s="238"/>
      <c r="J183" s="239">
        <f t="shared" si="0"/>
        <v>0</v>
      </c>
      <c r="K183" s="235" t="s">
        <v>19</v>
      </c>
      <c r="L183" s="240"/>
      <c r="M183" s="241" t="s">
        <v>19</v>
      </c>
      <c r="N183" s="242" t="s">
        <v>45</v>
      </c>
      <c r="O183" s="63"/>
      <c r="P183" s="194">
        <f t="shared" si="1"/>
        <v>0</v>
      </c>
      <c r="Q183" s="194">
        <v>0.01</v>
      </c>
      <c r="R183" s="194">
        <f t="shared" si="2"/>
        <v>0.05</v>
      </c>
      <c r="S183" s="194">
        <v>0</v>
      </c>
      <c r="T183" s="195">
        <f t="shared" si="3"/>
        <v>0</v>
      </c>
      <c r="AR183" s="196" t="s">
        <v>164</v>
      </c>
      <c r="AT183" s="196" t="s">
        <v>160</v>
      </c>
      <c r="AU183" s="196" t="s">
        <v>159</v>
      </c>
      <c r="AY183" s="17" t="s">
        <v>139</v>
      </c>
      <c r="BE183" s="197">
        <f t="shared" si="4"/>
        <v>0</v>
      </c>
      <c r="BF183" s="197">
        <f t="shared" si="5"/>
        <v>0</v>
      </c>
      <c r="BG183" s="197">
        <f t="shared" si="6"/>
        <v>0</v>
      </c>
      <c r="BH183" s="197">
        <f t="shared" si="7"/>
        <v>0</v>
      </c>
      <c r="BI183" s="197">
        <f t="shared" si="8"/>
        <v>0</v>
      </c>
      <c r="BJ183" s="17" t="s">
        <v>81</v>
      </c>
      <c r="BK183" s="197">
        <f t="shared" si="9"/>
        <v>0</v>
      </c>
      <c r="BL183" s="17" t="s">
        <v>146</v>
      </c>
      <c r="BM183" s="196" t="s">
        <v>694</v>
      </c>
    </row>
    <row r="184" spans="2:65" s="1" customFormat="1" ht="16.5" customHeight="1">
      <c r="B184" s="34"/>
      <c r="C184" s="185" t="s">
        <v>325</v>
      </c>
      <c r="D184" s="185" t="s">
        <v>141</v>
      </c>
      <c r="E184" s="186" t="s">
        <v>597</v>
      </c>
      <c r="F184" s="187" t="s">
        <v>598</v>
      </c>
      <c r="G184" s="188" t="s">
        <v>170</v>
      </c>
      <c r="H184" s="189">
        <v>40</v>
      </c>
      <c r="I184" s="190"/>
      <c r="J184" s="191">
        <f t="shared" si="0"/>
        <v>0</v>
      </c>
      <c r="K184" s="187" t="s">
        <v>145</v>
      </c>
      <c r="L184" s="38"/>
      <c r="M184" s="192" t="s">
        <v>19</v>
      </c>
      <c r="N184" s="193" t="s">
        <v>45</v>
      </c>
      <c r="O184" s="63"/>
      <c r="P184" s="194">
        <f t="shared" si="1"/>
        <v>0</v>
      </c>
      <c r="Q184" s="194">
        <v>6.0000000000000002E-5</v>
      </c>
      <c r="R184" s="194">
        <f t="shared" si="2"/>
        <v>2.4000000000000002E-3</v>
      </c>
      <c r="S184" s="194">
        <v>0</v>
      </c>
      <c r="T184" s="195">
        <f t="shared" si="3"/>
        <v>0</v>
      </c>
      <c r="AR184" s="196" t="s">
        <v>146</v>
      </c>
      <c r="AT184" s="196" t="s">
        <v>141</v>
      </c>
      <c r="AU184" s="196" t="s">
        <v>159</v>
      </c>
      <c r="AY184" s="17" t="s">
        <v>139</v>
      </c>
      <c r="BE184" s="197">
        <f t="shared" si="4"/>
        <v>0</v>
      </c>
      <c r="BF184" s="197">
        <f t="shared" si="5"/>
        <v>0</v>
      </c>
      <c r="BG184" s="197">
        <f t="shared" si="6"/>
        <v>0</v>
      </c>
      <c r="BH184" s="197">
        <f t="shared" si="7"/>
        <v>0</v>
      </c>
      <c r="BI184" s="197">
        <f t="shared" si="8"/>
        <v>0</v>
      </c>
      <c r="BJ184" s="17" t="s">
        <v>81</v>
      </c>
      <c r="BK184" s="197">
        <f t="shared" si="9"/>
        <v>0</v>
      </c>
      <c r="BL184" s="17" t="s">
        <v>146</v>
      </c>
      <c r="BM184" s="196" t="s">
        <v>695</v>
      </c>
    </row>
    <row r="185" spans="2:65" s="1" customFormat="1" ht="48.75">
      <c r="B185" s="34"/>
      <c r="C185" s="35"/>
      <c r="D185" s="198" t="s">
        <v>148</v>
      </c>
      <c r="E185" s="35"/>
      <c r="F185" s="199" t="s">
        <v>600</v>
      </c>
      <c r="G185" s="35"/>
      <c r="H185" s="35"/>
      <c r="I185" s="114"/>
      <c r="J185" s="35"/>
      <c r="K185" s="35"/>
      <c r="L185" s="38"/>
      <c r="M185" s="200"/>
      <c r="N185" s="63"/>
      <c r="O185" s="63"/>
      <c r="P185" s="63"/>
      <c r="Q185" s="63"/>
      <c r="R185" s="63"/>
      <c r="S185" s="63"/>
      <c r="T185" s="64"/>
      <c r="AT185" s="17" t="s">
        <v>148</v>
      </c>
      <c r="AU185" s="17" t="s">
        <v>159</v>
      </c>
    </row>
    <row r="186" spans="2:65" s="1" customFormat="1" ht="16.5" customHeight="1">
      <c r="B186" s="34"/>
      <c r="C186" s="233" t="s">
        <v>329</v>
      </c>
      <c r="D186" s="233" t="s">
        <v>160</v>
      </c>
      <c r="E186" s="234" t="s">
        <v>601</v>
      </c>
      <c r="F186" s="235" t="s">
        <v>602</v>
      </c>
      <c r="G186" s="236" t="s">
        <v>170</v>
      </c>
      <c r="H186" s="237">
        <v>120</v>
      </c>
      <c r="I186" s="238"/>
      <c r="J186" s="239">
        <f>ROUND(I186*H186,2)</f>
        <v>0</v>
      </c>
      <c r="K186" s="235" t="s">
        <v>19</v>
      </c>
      <c r="L186" s="240"/>
      <c r="M186" s="241" t="s">
        <v>19</v>
      </c>
      <c r="N186" s="242" t="s">
        <v>45</v>
      </c>
      <c r="O186" s="63"/>
      <c r="P186" s="194">
        <f>O186*H186</f>
        <v>0</v>
      </c>
      <c r="Q186" s="194">
        <v>3.0000000000000001E-3</v>
      </c>
      <c r="R186" s="194">
        <f>Q186*H186</f>
        <v>0.36</v>
      </c>
      <c r="S186" s="194">
        <v>0</v>
      </c>
      <c r="T186" s="195">
        <f>S186*H186</f>
        <v>0</v>
      </c>
      <c r="AR186" s="196" t="s">
        <v>164</v>
      </c>
      <c r="AT186" s="196" t="s">
        <v>160</v>
      </c>
      <c r="AU186" s="196" t="s">
        <v>159</v>
      </c>
      <c r="AY186" s="17" t="s">
        <v>139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81</v>
      </c>
      <c r="BK186" s="197">
        <f>ROUND(I186*H186,2)</f>
        <v>0</v>
      </c>
      <c r="BL186" s="17" t="s">
        <v>146</v>
      </c>
      <c r="BM186" s="196" t="s">
        <v>696</v>
      </c>
    </row>
    <row r="187" spans="2:65" s="13" customFormat="1" ht="11.25">
      <c r="B187" s="211"/>
      <c r="C187" s="212"/>
      <c r="D187" s="198" t="s">
        <v>155</v>
      </c>
      <c r="E187" s="212"/>
      <c r="F187" s="214" t="s">
        <v>697</v>
      </c>
      <c r="G187" s="212"/>
      <c r="H187" s="215">
        <v>120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155</v>
      </c>
      <c r="AU187" s="221" t="s">
        <v>159</v>
      </c>
      <c r="AV187" s="13" t="s">
        <v>83</v>
      </c>
      <c r="AW187" s="13" t="s">
        <v>4</v>
      </c>
      <c r="AX187" s="13" t="s">
        <v>81</v>
      </c>
      <c r="AY187" s="221" t="s">
        <v>139</v>
      </c>
    </row>
    <row r="188" spans="2:65" s="1" customFormat="1" ht="16.5" customHeight="1">
      <c r="B188" s="34"/>
      <c r="C188" s="233" t="s">
        <v>333</v>
      </c>
      <c r="D188" s="233" t="s">
        <v>160</v>
      </c>
      <c r="E188" s="234" t="s">
        <v>605</v>
      </c>
      <c r="F188" s="235" t="s">
        <v>606</v>
      </c>
      <c r="G188" s="236" t="s">
        <v>170</v>
      </c>
      <c r="H188" s="237">
        <v>240</v>
      </c>
      <c r="I188" s="238"/>
      <c r="J188" s="239">
        <f>ROUND(I188*H188,2)</f>
        <v>0</v>
      </c>
      <c r="K188" s="235" t="s">
        <v>19</v>
      </c>
      <c r="L188" s="240"/>
      <c r="M188" s="241" t="s">
        <v>19</v>
      </c>
      <c r="N188" s="242" t="s">
        <v>45</v>
      </c>
      <c r="O188" s="63"/>
      <c r="P188" s="194">
        <f>O188*H188</f>
        <v>0</v>
      </c>
      <c r="Q188" s="194">
        <v>3.0000000000000001E-3</v>
      </c>
      <c r="R188" s="194">
        <f>Q188*H188</f>
        <v>0.72</v>
      </c>
      <c r="S188" s="194">
        <v>0</v>
      </c>
      <c r="T188" s="195">
        <f>S188*H188</f>
        <v>0</v>
      </c>
      <c r="AR188" s="196" t="s">
        <v>164</v>
      </c>
      <c r="AT188" s="196" t="s">
        <v>160</v>
      </c>
      <c r="AU188" s="196" t="s">
        <v>159</v>
      </c>
      <c r="AY188" s="17" t="s">
        <v>139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81</v>
      </c>
      <c r="BK188" s="197">
        <f>ROUND(I188*H188,2)</f>
        <v>0</v>
      </c>
      <c r="BL188" s="17" t="s">
        <v>146</v>
      </c>
      <c r="BM188" s="196" t="s">
        <v>698</v>
      </c>
    </row>
    <row r="189" spans="2:65" s="13" customFormat="1" ht="11.25">
      <c r="B189" s="211"/>
      <c r="C189" s="212"/>
      <c r="D189" s="198" t="s">
        <v>155</v>
      </c>
      <c r="E189" s="212"/>
      <c r="F189" s="214" t="s">
        <v>699</v>
      </c>
      <c r="G189" s="212"/>
      <c r="H189" s="215">
        <v>240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155</v>
      </c>
      <c r="AU189" s="221" t="s">
        <v>159</v>
      </c>
      <c r="AV189" s="13" t="s">
        <v>83</v>
      </c>
      <c r="AW189" s="13" t="s">
        <v>4</v>
      </c>
      <c r="AX189" s="13" t="s">
        <v>81</v>
      </c>
      <c r="AY189" s="221" t="s">
        <v>139</v>
      </c>
    </row>
    <row r="190" spans="2:65" s="1" customFormat="1" ht="16.5" customHeight="1">
      <c r="B190" s="34"/>
      <c r="C190" s="185" t="s">
        <v>338</v>
      </c>
      <c r="D190" s="185" t="s">
        <v>141</v>
      </c>
      <c r="E190" s="186" t="s">
        <v>609</v>
      </c>
      <c r="F190" s="187" t="s">
        <v>610</v>
      </c>
      <c r="G190" s="188" t="s">
        <v>170</v>
      </c>
      <c r="H190" s="189">
        <v>40</v>
      </c>
      <c r="I190" s="190"/>
      <c r="J190" s="191">
        <f>ROUND(I190*H190,2)</f>
        <v>0</v>
      </c>
      <c r="K190" s="187" t="s">
        <v>145</v>
      </c>
      <c r="L190" s="38"/>
      <c r="M190" s="192" t="s">
        <v>19</v>
      </c>
      <c r="N190" s="193" t="s">
        <v>45</v>
      </c>
      <c r="O190" s="63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AR190" s="196" t="s">
        <v>146</v>
      </c>
      <c r="AT190" s="196" t="s">
        <v>141</v>
      </c>
      <c r="AU190" s="196" t="s">
        <v>159</v>
      </c>
      <c r="AY190" s="17" t="s">
        <v>139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81</v>
      </c>
      <c r="BK190" s="197">
        <f>ROUND(I190*H190,2)</f>
        <v>0</v>
      </c>
      <c r="BL190" s="17" t="s">
        <v>146</v>
      </c>
      <c r="BM190" s="196" t="s">
        <v>700</v>
      </c>
    </row>
    <row r="191" spans="2:65" s="1" customFormat="1" ht="68.25">
      <c r="B191" s="34"/>
      <c r="C191" s="35"/>
      <c r="D191" s="198" t="s">
        <v>148</v>
      </c>
      <c r="E191" s="35"/>
      <c r="F191" s="199" t="s">
        <v>612</v>
      </c>
      <c r="G191" s="35"/>
      <c r="H191" s="35"/>
      <c r="I191" s="114"/>
      <c r="J191" s="35"/>
      <c r="K191" s="35"/>
      <c r="L191" s="38"/>
      <c r="M191" s="200"/>
      <c r="N191" s="63"/>
      <c r="O191" s="63"/>
      <c r="P191" s="63"/>
      <c r="Q191" s="63"/>
      <c r="R191" s="63"/>
      <c r="S191" s="63"/>
      <c r="T191" s="64"/>
      <c r="AT191" s="17" t="s">
        <v>148</v>
      </c>
      <c r="AU191" s="17" t="s">
        <v>159</v>
      </c>
    </row>
    <row r="192" spans="2:65" s="1" customFormat="1" ht="16.5" customHeight="1">
      <c r="B192" s="34"/>
      <c r="C192" s="185" t="s">
        <v>342</v>
      </c>
      <c r="D192" s="185" t="s">
        <v>141</v>
      </c>
      <c r="E192" s="186" t="s">
        <v>613</v>
      </c>
      <c r="F192" s="187" t="s">
        <v>614</v>
      </c>
      <c r="G192" s="188" t="s">
        <v>170</v>
      </c>
      <c r="H192" s="189">
        <v>40</v>
      </c>
      <c r="I192" s="190"/>
      <c r="J192" s="191">
        <f>ROUND(I192*H192,2)</f>
        <v>0</v>
      </c>
      <c r="K192" s="187" t="s">
        <v>19</v>
      </c>
      <c r="L192" s="38"/>
      <c r="M192" s="192" t="s">
        <v>19</v>
      </c>
      <c r="N192" s="193" t="s">
        <v>45</v>
      </c>
      <c r="O192" s="63"/>
      <c r="P192" s="194">
        <f>O192*H192</f>
        <v>0</v>
      </c>
      <c r="Q192" s="194">
        <v>3.0000000000000001E-5</v>
      </c>
      <c r="R192" s="194">
        <f>Q192*H192</f>
        <v>1.2000000000000001E-3</v>
      </c>
      <c r="S192" s="194">
        <v>0</v>
      </c>
      <c r="T192" s="195">
        <f>S192*H192</f>
        <v>0</v>
      </c>
      <c r="AR192" s="196" t="s">
        <v>146</v>
      </c>
      <c r="AT192" s="196" t="s">
        <v>141</v>
      </c>
      <c r="AU192" s="196" t="s">
        <v>159</v>
      </c>
      <c r="AY192" s="17" t="s">
        <v>139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7" t="s">
        <v>81</v>
      </c>
      <c r="BK192" s="197">
        <f>ROUND(I192*H192,2)</f>
        <v>0</v>
      </c>
      <c r="BL192" s="17" t="s">
        <v>146</v>
      </c>
      <c r="BM192" s="196" t="s">
        <v>701</v>
      </c>
    </row>
    <row r="193" spans="2:65" s="1" customFormat="1" ht="16.5" customHeight="1">
      <c r="B193" s="34"/>
      <c r="C193" s="233" t="s">
        <v>346</v>
      </c>
      <c r="D193" s="233" t="s">
        <v>160</v>
      </c>
      <c r="E193" s="234" t="s">
        <v>616</v>
      </c>
      <c r="F193" s="235" t="s">
        <v>617</v>
      </c>
      <c r="G193" s="236" t="s">
        <v>170</v>
      </c>
      <c r="H193" s="237">
        <v>40</v>
      </c>
      <c r="I193" s="238"/>
      <c r="J193" s="239">
        <f>ROUND(I193*H193,2)</f>
        <v>0</v>
      </c>
      <c r="K193" s="235" t="s">
        <v>19</v>
      </c>
      <c r="L193" s="240"/>
      <c r="M193" s="241" t="s">
        <v>19</v>
      </c>
      <c r="N193" s="242" t="s">
        <v>45</v>
      </c>
      <c r="O193" s="63"/>
      <c r="P193" s="194">
        <f>O193*H193</f>
        <v>0</v>
      </c>
      <c r="Q193" s="194">
        <v>1E-4</v>
      </c>
      <c r="R193" s="194">
        <f>Q193*H193</f>
        <v>4.0000000000000001E-3</v>
      </c>
      <c r="S193" s="194">
        <v>0</v>
      </c>
      <c r="T193" s="195">
        <f>S193*H193</f>
        <v>0</v>
      </c>
      <c r="AR193" s="196" t="s">
        <v>83</v>
      </c>
      <c r="AT193" s="196" t="s">
        <v>160</v>
      </c>
      <c r="AU193" s="196" t="s">
        <v>159</v>
      </c>
      <c r="AY193" s="17" t="s">
        <v>139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7" t="s">
        <v>81</v>
      </c>
      <c r="BK193" s="197">
        <f>ROUND(I193*H193,2)</f>
        <v>0</v>
      </c>
      <c r="BL193" s="17" t="s">
        <v>81</v>
      </c>
      <c r="BM193" s="196" t="s">
        <v>702</v>
      </c>
    </row>
    <row r="194" spans="2:65" s="1" customFormat="1" ht="48.75">
      <c r="B194" s="34"/>
      <c r="C194" s="35"/>
      <c r="D194" s="198" t="s">
        <v>172</v>
      </c>
      <c r="E194" s="35"/>
      <c r="F194" s="199" t="s">
        <v>619</v>
      </c>
      <c r="G194" s="35"/>
      <c r="H194" s="35"/>
      <c r="I194" s="114"/>
      <c r="J194" s="35"/>
      <c r="K194" s="35"/>
      <c r="L194" s="38"/>
      <c r="M194" s="200"/>
      <c r="N194" s="63"/>
      <c r="O194" s="63"/>
      <c r="P194" s="63"/>
      <c r="Q194" s="63"/>
      <c r="R194" s="63"/>
      <c r="S194" s="63"/>
      <c r="T194" s="64"/>
      <c r="AT194" s="17" t="s">
        <v>172</v>
      </c>
      <c r="AU194" s="17" t="s">
        <v>159</v>
      </c>
    </row>
    <row r="195" spans="2:65" s="1" customFormat="1" ht="16.5" customHeight="1">
      <c r="B195" s="34"/>
      <c r="C195" s="185" t="s">
        <v>352</v>
      </c>
      <c r="D195" s="185" t="s">
        <v>141</v>
      </c>
      <c r="E195" s="186" t="s">
        <v>620</v>
      </c>
      <c r="F195" s="187" t="s">
        <v>621</v>
      </c>
      <c r="G195" s="188" t="s">
        <v>144</v>
      </c>
      <c r="H195" s="189">
        <v>48</v>
      </c>
      <c r="I195" s="190"/>
      <c r="J195" s="191">
        <f>ROUND(I195*H195,2)</f>
        <v>0</v>
      </c>
      <c r="K195" s="187" t="s">
        <v>145</v>
      </c>
      <c r="L195" s="38"/>
      <c r="M195" s="192" t="s">
        <v>19</v>
      </c>
      <c r="N195" s="193" t="s">
        <v>45</v>
      </c>
      <c r="O195" s="63"/>
      <c r="P195" s="194">
        <f>O195*H195</f>
        <v>0</v>
      </c>
      <c r="Q195" s="194">
        <v>3.0000000000000001E-5</v>
      </c>
      <c r="R195" s="194">
        <f>Q195*H195</f>
        <v>1.4400000000000001E-3</v>
      </c>
      <c r="S195" s="194">
        <v>0</v>
      </c>
      <c r="T195" s="195">
        <f>S195*H195</f>
        <v>0</v>
      </c>
      <c r="AR195" s="196" t="s">
        <v>146</v>
      </c>
      <c r="AT195" s="196" t="s">
        <v>141</v>
      </c>
      <c r="AU195" s="196" t="s">
        <v>159</v>
      </c>
      <c r="AY195" s="17" t="s">
        <v>139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7" t="s">
        <v>81</v>
      </c>
      <c r="BK195" s="197">
        <f>ROUND(I195*H195,2)</f>
        <v>0</v>
      </c>
      <c r="BL195" s="17" t="s">
        <v>146</v>
      </c>
      <c r="BM195" s="196" t="s">
        <v>703</v>
      </c>
    </row>
    <row r="196" spans="2:65" s="12" customFormat="1" ht="11.25">
      <c r="B196" s="201"/>
      <c r="C196" s="202"/>
      <c r="D196" s="198" t="s">
        <v>155</v>
      </c>
      <c r="E196" s="203" t="s">
        <v>19</v>
      </c>
      <c r="F196" s="204" t="s">
        <v>623</v>
      </c>
      <c r="G196" s="202"/>
      <c r="H196" s="203" t="s">
        <v>19</v>
      </c>
      <c r="I196" s="205"/>
      <c r="J196" s="202"/>
      <c r="K196" s="202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155</v>
      </c>
      <c r="AU196" s="210" t="s">
        <v>159</v>
      </c>
      <c r="AV196" s="12" t="s">
        <v>81</v>
      </c>
      <c r="AW196" s="12" t="s">
        <v>34</v>
      </c>
      <c r="AX196" s="12" t="s">
        <v>74</v>
      </c>
      <c r="AY196" s="210" t="s">
        <v>139</v>
      </c>
    </row>
    <row r="197" spans="2:65" s="13" customFormat="1" ht="11.25">
      <c r="B197" s="211"/>
      <c r="C197" s="212"/>
      <c r="D197" s="198" t="s">
        <v>155</v>
      </c>
      <c r="E197" s="213" t="s">
        <v>19</v>
      </c>
      <c r="F197" s="214" t="s">
        <v>704</v>
      </c>
      <c r="G197" s="212"/>
      <c r="H197" s="215">
        <v>48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155</v>
      </c>
      <c r="AU197" s="221" t="s">
        <v>159</v>
      </c>
      <c r="AV197" s="13" t="s">
        <v>83</v>
      </c>
      <c r="AW197" s="13" t="s">
        <v>34</v>
      </c>
      <c r="AX197" s="13" t="s">
        <v>74</v>
      </c>
      <c r="AY197" s="221" t="s">
        <v>139</v>
      </c>
    </row>
    <row r="198" spans="2:65" s="14" customFormat="1" ht="11.25">
      <c r="B198" s="222"/>
      <c r="C198" s="223"/>
      <c r="D198" s="198" t="s">
        <v>155</v>
      </c>
      <c r="E198" s="224" t="s">
        <v>19</v>
      </c>
      <c r="F198" s="225" t="s">
        <v>158</v>
      </c>
      <c r="G198" s="223"/>
      <c r="H198" s="226">
        <v>48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155</v>
      </c>
      <c r="AU198" s="232" t="s">
        <v>159</v>
      </c>
      <c r="AV198" s="14" t="s">
        <v>146</v>
      </c>
      <c r="AW198" s="14" t="s">
        <v>34</v>
      </c>
      <c r="AX198" s="14" t="s">
        <v>81</v>
      </c>
      <c r="AY198" s="232" t="s">
        <v>139</v>
      </c>
    </row>
    <row r="199" spans="2:65" s="1" customFormat="1" ht="16.5" customHeight="1">
      <c r="B199" s="34"/>
      <c r="C199" s="233" t="s">
        <v>354</v>
      </c>
      <c r="D199" s="233" t="s">
        <v>160</v>
      </c>
      <c r="E199" s="234" t="s">
        <v>625</v>
      </c>
      <c r="F199" s="235" t="s">
        <v>626</v>
      </c>
      <c r="G199" s="236" t="s">
        <v>144</v>
      </c>
      <c r="H199" s="237">
        <v>49.44</v>
      </c>
      <c r="I199" s="238"/>
      <c r="J199" s="239">
        <f>ROUND(I199*H199,2)</f>
        <v>0</v>
      </c>
      <c r="K199" s="235" t="s">
        <v>145</v>
      </c>
      <c r="L199" s="240"/>
      <c r="M199" s="241" t="s">
        <v>19</v>
      </c>
      <c r="N199" s="242" t="s">
        <v>45</v>
      </c>
      <c r="O199" s="63"/>
      <c r="P199" s="194">
        <f>O199*H199</f>
        <v>0</v>
      </c>
      <c r="Q199" s="194">
        <v>5.0000000000000001E-4</v>
      </c>
      <c r="R199" s="194">
        <f>Q199*H199</f>
        <v>2.4719999999999999E-2</v>
      </c>
      <c r="S199" s="194">
        <v>0</v>
      </c>
      <c r="T199" s="195">
        <f>S199*H199</f>
        <v>0</v>
      </c>
      <c r="AR199" s="196" t="s">
        <v>164</v>
      </c>
      <c r="AT199" s="196" t="s">
        <v>160</v>
      </c>
      <c r="AU199" s="196" t="s">
        <v>159</v>
      </c>
      <c r="AY199" s="17" t="s">
        <v>139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81</v>
      </c>
      <c r="BK199" s="197">
        <f>ROUND(I199*H199,2)</f>
        <v>0</v>
      </c>
      <c r="BL199" s="17" t="s">
        <v>146</v>
      </c>
      <c r="BM199" s="196" t="s">
        <v>705</v>
      </c>
    </row>
    <row r="200" spans="2:65" s="12" customFormat="1" ht="11.25">
      <c r="B200" s="201"/>
      <c r="C200" s="202"/>
      <c r="D200" s="198" t="s">
        <v>155</v>
      </c>
      <c r="E200" s="203" t="s">
        <v>19</v>
      </c>
      <c r="F200" s="204" t="s">
        <v>628</v>
      </c>
      <c r="G200" s="202"/>
      <c r="H200" s="203" t="s">
        <v>19</v>
      </c>
      <c r="I200" s="205"/>
      <c r="J200" s="202"/>
      <c r="K200" s="202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155</v>
      </c>
      <c r="AU200" s="210" t="s">
        <v>159</v>
      </c>
      <c r="AV200" s="12" t="s">
        <v>81</v>
      </c>
      <c r="AW200" s="12" t="s">
        <v>34</v>
      </c>
      <c r="AX200" s="12" t="s">
        <v>74</v>
      </c>
      <c r="AY200" s="210" t="s">
        <v>139</v>
      </c>
    </row>
    <row r="201" spans="2:65" s="13" customFormat="1" ht="11.25">
      <c r="B201" s="211"/>
      <c r="C201" s="212"/>
      <c r="D201" s="198" t="s">
        <v>155</v>
      </c>
      <c r="E201" s="213" t="s">
        <v>19</v>
      </c>
      <c r="F201" s="214" t="s">
        <v>706</v>
      </c>
      <c r="G201" s="212"/>
      <c r="H201" s="215">
        <v>49.44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155</v>
      </c>
      <c r="AU201" s="221" t="s">
        <v>159</v>
      </c>
      <c r="AV201" s="13" t="s">
        <v>83</v>
      </c>
      <c r="AW201" s="13" t="s">
        <v>34</v>
      </c>
      <c r="AX201" s="13" t="s">
        <v>74</v>
      </c>
      <c r="AY201" s="221" t="s">
        <v>139</v>
      </c>
    </row>
    <row r="202" spans="2:65" s="14" customFormat="1" ht="11.25">
      <c r="B202" s="222"/>
      <c r="C202" s="223"/>
      <c r="D202" s="198" t="s">
        <v>155</v>
      </c>
      <c r="E202" s="224" t="s">
        <v>19</v>
      </c>
      <c r="F202" s="225" t="s">
        <v>158</v>
      </c>
      <c r="G202" s="223"/>
      <c r="H202" s="226">
        <v>49.44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155</v>
      </c>
      <c r="AU202" s="232" t="s">
        <v>159</v>
      </c>
      <c r="AV202" s="14" t="s">
        <v>146</v>
      </c>
      <c r="AW202" s="14" t="s">
        <v>34</v>
      </c>
      <c r="AX202" s="14" t="s">
        <v>81</v>
      </c>
      <c r="AY202" s="232" t="s">
        <v>139</v>
      </c>
    </row>
    <row r="203" spans="2:65" s="1" customFormat="1" ht="16.5" customHeight="1">
      <c r="B203" s="34"/>
      <c r="C203" s="185" t="s">
        <v>356</v>
      </c>
      <c r="D203" s="185" t="s">
        <v>141</v>
      </c>
      <c r="E203" s="186" t="s">
        <v>521</v>
      </c>
      <c r="F203" s="187" t="s">
        <v>522</v>
      </c>
      <c r="G203" s="188" t="s">
        <v>144</v>
      </c>
      <c r="H203" s="189">
        <v>40</v>
      </c>
      <c r="I203" s="190"/>
      <c r="J203" s="191">
        <f>ROUND(I203*H203,2)</f>
        <v>0</v>
      </c>
      <c r="K203" s="187" t="s">
        <v>145</v>
      </c>
      <c r="L203" s="38"/>
      <c r="M203" s="192" t="s">
        <v>19</v>
      </c>
      <c r="N203" s="193" t="s">
        <v>45</v>
      </c>
      <c r="O203" s="63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AR203" s="196" t="s">
        <v>146</v>
      </c>
      <c r="AT203" s="196" t="s">
        <v>141</v>
      </c>
      <c r="AU203" s="196" t="s">
        <v>159</v>
      </c>
      <c r="AY203" s="17" t="s">
        <v>139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81</v>
      </c>
      <c r="BK203" s="197">
        <f>ROUND(I203*H203,2)</f>
        <v>0</v>
      </c>
      <c r="BL203" s="17" t="s">
        <v>146</v>
      </c>
      <c r="BM203" s="196" t="s">
        <v>707</v>
      </c>
    </row>
    <row r="204" spans="2:65" s="1" customFormat="1" ht="78">
      <c r="B204" s="34"/>
      <c r="C204" s="35"/>
      <c r="D204" s="198" t="s">
        <v>148</v>
      </c>
      <c r="E204" s="35"/>
      <c r="F204" s="199" t="s">
        <v>524</v>
      </c>
      <c r="G204" s="35"/>
      <c r="H204" s="35"/>
      <c r="I204" s="114"/>
      <c r="J204" s="35"/>
      <c r="K204" s="35"/>
      <c r="L204" s="38"/>
      <c r="M204" s="200"/>
      <c r="N204" s="63"/>
      <c r="O204" s="63"/>
      <c r="P204" s="63"/>
      <c r="Q204" s="63"/>
      <c r="R204" s="63"/>
      <c r="S204" s="63"/>
      <c r="T204" s="64"/>
      <c r="AT204" s="17" t="s">
        <v>148</v>
      </c>
      <c r="AU204" s="17" t="s">
        <v>159</v>
      </c>
    </row>
    <row r="205" spans="2:65" s="1" customFormat="1" ht="16.5" customHeight="1">
      <c r="B205" s="34"/>
      <c r="C205" s="233" t="s">
        <v>364</v>
      </c>
      <c r="D205" s="233" t="s">
        <v>160</v>
      </c>
      <c r="E205" s="234" t="s">
        <v>631</v>
      </c>
      <c r="F205" s="235" t="s">
        <v>526</v>
      </c>
      <c r="G205" s="236" t="s">
        <v>458</v>
      </c>
      <c r="H205" s="237">
        <v>4.12</v>
      </c>
      <c r="I205" s="238"/>
      <c r="J205" s="239">
        <f>ROUND(I205*H205,2)</f>
        <v>0</v>
      </c>
      <c r="K205" s="235" t="s">
        <v>145</v>
      </c>
      <c r="L205" s="240"/>
      <c r="M205" s="241" t="s">
        <v>19</v>
      </c>
      <c r="N205" s="242" t="s">
        <v>45</v>
      </c>
      <c r="O205" s="63"/>
      <c r="P205" s="194">
        <f>O205*H205</f>
        <v>0</v>
      </c>
      <c r="Q205" s="194">
        <v>0.2</v>
      </c>
      <c r="R205" s="194">
        <f>Q205*H205</f>
        <v>0.82400000000000007</v>
      </c>
      <c r="S205" s="194">
        <v>0</v>
      </c>
      <c r="T205" s="195">
        <f>S205*H205</f>
        <v>0</v>
      </c>
      <c r="AR205" s="196" t="s">
        <v>164</v>
      </c>
      <c r="AT205" s="196" t="s">
        <v>160</v>
      </c>
      <c r="AU205" s="196" t="s">
        <v>159</v>
      </c>
      <c r="AY205" s="17" t="s">
        <v>139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81</v>
      </c>
      <c r="BK205" s="197">
        <f>ROUND(I205*H205,2)</f>
        <v>0</v>
      </c>
      <c r="BL205" s="17" t="s">
        <v>146</v>
      </c>
      <c r="BM205" s="196" t="s">
        <v>708</v>
      </c>
    </row>
    <row r="206" spans="2:65" s="12" customFormat="1" ht="11.25">
      <c r="B206" s="201"/>
      <c r="C206" s="202"/>
      <c r="D206" s="198" t="s">
        <v>155</v>
      </c>
      <c r="E206" s="203" t="s">
        <v>19</v>
      </c>
      <c r="F206" s="204" t="s">
        <v>528</v>
      </c>
      <c r="G206" s="202"/>
      <c r="H206" s="203" t="s">
        <v>19</v>
      </c>
      <c r="I206" s="205"/>
      <c r="J206" s="202"/>
      <c r="K206" s="202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155</v>
      </c>
      <c r="AU206" s="210" t="s">
        <v>159</v>
      </c>
      <c r="AV206" s="12" t="s">
        <v>81</v>
      </c>
      <c r="AW206" s="12" t="s">
        <v>34</v>
      </c>
      <c r="AX206" s="12" t="s">
        <v>74</v>
      </c>
      <c r="AY206" s="210" t="s">
        <v>139</v>
      </c>
    </row>
    <row r="207" spans="2:65" s="13" customFormat="1" ht="11.25">
      <c r="B207" s="211"/>
      <c r="C207" s="212"/>
      <c r="D207" s="198" t="s">
        <v>155</v>
      </c>
      <c r="E207" s="213" t="s">
        <v>19</v>
      </c>
      <c r="F207" s="214" t="s">
        <v>709</v>
      </c>
      <c r="G207" s="212"/>
      <c r="H207" s="215">
        <v>4.12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155</v>
      </c>
      <c r="AU207" s="221" t="s">
        <v>159</v>
      </c>
      <c r="AV207" s="13" t="s">
        <v>83</v>
      </c>
      <c r="AW207" s="13" t="s">
        <v>34</v>
      </c>
      <c r="AX207" s="13" t="s">
        <v>74</v>
      </c>
      <c r="AY207" s="221" t="s">
        <v>139</v>
      </c>
    </row>
    <row r="208" spans="2:65" s="14" customFormat="1" ht="11.25">
      <c r="B208" s="222"/>
      <c r="C208" s="223"/>
      <c r="D208" s="198" t="s">
        <v>155</v>
      </c>
      <c r="E208" s="224" t="s">
        <v>19</v>
      </c>
      <c r="F208" s="225" t="s">
        <v>158</v>
      </c>
      <c r="G208" s="223"/>
      <c r="H208" s="226">
        <v>4.12</v>
      </c>
      <c r="I208" s="227"/>
      <c r="J208" s="223"/>
      <c r="K208" s="223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155</v>
      </c>
      <c r="AU208" s="232" t="s">
        <v>159</v>
      </c>
      <c r="AV208" s="14" t="s">
        <v>146</v>
      </c>
      <c r="AW208" s="14" t="s">
        <v>34</v>
      </c>
      <c r="AX208" s="14" t="s">
        <v>81</v>
      </c>
      <c r="AY208" s="232" t="s">
        <v>139</v>
      </c>
    </row>
    <row r="209" spans="2:65" s="1" customFormat="1" ht="36" customHeight="1">
      <c r="B209" s="34"/>
      <c r="C209" s="185" t="s">
        <v>369</v>
      </c>
      <c r="D209" s="185" t="s">
        <v>141</v>
      </c>
      <c r="E209" s="186" t="s">
        <v>634</v>
      </c>
      <c r="F209" s="187" t="s">
        <v>543</v>
      </c>
      <c r="G209" s="188" t="s">
        <v>170</v>
      </c>
      <c r="H209" s="189">
        <v>40</v>
      </c>
      <c r="I209" s="190"/>
      <c r="J209" s="191">
        <f>ROUND(I209*H209,2)</f>
        <v>0</v>
      </c>
      <c r="K209" s="187" t="s">
        <v>19</v>
      </c>
      <c r="L209" s="38"/>
      <c r="M209" s="192" t="s">
        <v>19</v>
      </c>
      <c r="N209" s="193" t="s">
        <v>45</v>
      </c>
      <c r="O209" s="63"/>
      <c r="P209" s="194">
        <f>O209*H209</f>
        <v>0</v>
      </c>
      <c r="Q209" s="194">
        <v>0</v>
      </c>
      <c r="R209" s="194">
        <f>Q209*H209</f>
        <v>0</v>
      </c>
      <c r="S209" s="194">
        <v>1E-4</v>
      </c>
      <c r="T209" s="195">
        <f>S209*H209</f>
        <v>4.0000000000000001E-3</v>
      </c>
      <c r="AR209" s="196" t="s">
        <v>146</v>
      </c>
      <c r="AT209" s="196" t="s">
        <v>141</v>
      </c>
      <c r="AU209" s="196" t="s">
        <v>159</v>
      </c>
      <c r="AY209" s="17" t="s">
        <v>139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81</v>
      </c>
      <c r="BK209" s="197">
        <f>ROUND(I209*H209,2)</f>
        <v>0</v>
      </c>
      <c r="BL209" s="17" t="s">
        <v>146</v>
      </c>
      <c r="BM209" s="196" t="s">
        <v>710</v>
      </c>
    </row>
    <row r="210" spans="2:65" s="1" customFormat="1" ht="16.5" customHeight="1">
      <c r="B210" s="34"/>
      <c r="C210" s="185" t="s">
        <v>373</v>
      </c>
      <c r="D210" s="185" t="s">
        <v>141</v>
      </c>
      <c r="E210" s="186" t="s">
        <v>553</v>
      </c>
      <c r="F210" s="187" t="s">
        <v>554</v>
      </c>
      <c r="G210" s="188" t="s">
        <v>170</v>
      </c>
      <c r="H210" s="189">
        <v>40</v>
      </c>
      <c r="I210" s="190"/>
      <c r="J210" s="191">
        <f>ROUND(I210*H210,2)</f>
        <v>0</v>
      </c>
      <c r="K210" s="187" t="s">
        <v>19</v>
      </c>
      <c r="L210" s="38"/>
      <c r="M210" s="192" t="s">
        <v>19</v>
      </c>
      <c r="N210" s="193" t="s">
        <v>45</v>
      </c>
      <c r="O210" s="63"/>
      <c r="P210" s="194">
        <f>O210*H210</f>
        <v>0</v>
      </c>
      <c r="Q210" s="194">
        <v>3.0000000000000001E-5</v>
      </c>
      <c r="R210" s="194">
        <f>Q210*H210</f>
        <v>1.2000000000000001E-3</v>
      </c>
      <c r="S210" s="194">
        <v>0</v>
      </c>
      <c r="T210" s="195">
        <f>S210*H210</f>
        <v>0</v>
      </c>
      <c r="AR210" s="196" t="s">
        <v>146</v>
      </c>
      <c r="AT210" s="196" t="s">
        <v>141</v>
      </c>
      <c r="AU210" s="196" t="s">
        <v>159</v>
      </c>
      <c r="AY210" s="17" t="s">
        <v>139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7" t="s">
        <v>81</v>
      </c>
      <c r="BK210" s="197">
        <f>ROUND(I210*H210,2)</f>
        <v>0</v>
      </c>
      <c r="BL210" s="17" t="s">
        <v>146</v>
      </c>
      <c r="BM210" s="196" t="s">
        <v>711</v>
      </c>
    </row>
    <row r="211" spans="2:65" s="1" customFormat="1" ht="24" customHeight="1">
      <c r="B211" s="34"/>
      <c r="C211" s="233" t="s">
        <v>378</v>
      </c>
      <c r="D211" s="233" t="s">
        <v>160</v>
      </c>
      <c r="E211" s="234" t="s">
        <v>637</v>
      </c>
      <c r="F211" s="235" t="s">
        <v>638</v>
      </c>
      <c r="G211" s="236" t="s">
        <v>170</v>
      </c>
      <c r="H211" s="237">
        <v>4</v>
      </c>
      <c r="I211" s="238"/>
      <c r="J211" s="239">
        <f>ROUND(I211*H211,2)</f>
        <v>0</v>
      </c>
      <c r="K211" s="235" t="s">
        <v>19</v>
      </c>
      <c r="L211" s="240"/>
      <c r="M211" s="241" t="s">
        <v>19</v>
      </c>
      <c r="N211" s="242" t="s">
        <v>45</v>
      </c>
      <c r="O211" s="63"/>
      <c r="P211" s="194">
        <f>O211*H211</f>
        <v>0</v>
      </c>
      <c r="Q211" s="194">
        <v>2.5000000000000001E-4</v>
      </c>
      <c r="R211" s="194">
        <f>Q211*H211</f>
        <v>1E-3</v>
      </c>
      <c r="S211" s="194">
        <v>0</v>
      </c>
      <c r="T211" s="195">
        <f>S211*H211</f>
        <v>0</v>
      </c>
      <c r="AR211" s="196" t="s">
        <v>164</v>
      </c>
      <c r="AT211" s="196" t="s">
        <v>160</v>
      </c>
      <c r="AU211" s="196" t="s">
        <v>159</v>
      </c>
      <c r="AY211" s="17" t="s">
        <v>139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81</v>
      </c>
      <c r="BK211" s="197">
        <f>ROUND(I211*H211,2)</f>
        <v>0</v>
      </c>
      <c r="BL211" s="17" t="s">
        <v>146</v>
      </c>
      <c r="BM211" s="196" t="s">
        <v>712</v>
      </c>
    </row>
    <row r="212" spans="2:65" s="1" customFormat="1" ht="16.5" customHeight="1">
      <c r="B212" s="34"/>
      <c r="C212" s="185" t="s">
        <v>385</v>
      </c>
      <c r="D212" s="185" t="s">
        <v>141</v>
      </c>
      <c r="E212" s="186" t="s">
        <v>559</v>
      </c>
      <c r="F212" s="187" t="s">
        <v>560</v>
      </c>
      <c r="G212" s="188" t="s">
        <v>458</v>
      </c>
      <c r="H212" s="189">
        <v>13.68</v>
      </c>
      <c r="I212" s="190"/>
      <c r="J212" s="191">
        <f>ROUND(I212*H212,2)</f>
        <v>0</v>
      </c>
      <c r="K212" s="187" t="s">
        <v>19</v>
      </c>
      <c r="L212" s="38"/>
      <c r="M212" s="192" t="s">
        <v>19</v>
      </c>
      <c r="N212" s="193" t="s">
        <v>45</v>
      </c>
      <c r="O212" s="63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AR212" s="196" t="s">
        <v>146</v>
      </c>
      <c r="AT212" s="196" t="s">
        <v>141</v>
      </c>
      <c r="AU212" s="196" t="s">
        <v>159</v>
      </c>
      <c r="AY212" s="17" t="s">
        <v>139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81</v>
      </c>
      <c r="BK212" s="197">
        <f>ROUND(I212*H212,2)</f>
        <v>0</v>
      </c>
      <c r="BL212" s="17" t="s">
        <v>146</v>
      </c>
      <c r="BM212" s="196" t="s">
        <v>713</v>
      </c>
    </row>
    <row r="213" spans="2:65" s="12" customFormat="1" ht="11.25">
      <c r="B213" s="201"/>
      <c r="C213" s="202"/>
      <c r="D213" s="198" t="s">
        <v>155</v>
      </c>
      <c r="E213" s="203" t="s">
        <v>19</v>
      </c>
      <c r="F213" s="204" t="s">
        <v>562</v>
      </c>
      <c r="G213" s="202"/>
      <c r="H213" s="203" t="s">
        <v>19</v>
      </c>
      <c r="I213" s="205"/>
      <c r="J213" s="202"/>
      <c r="K213" s="202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155</v>
      </c>
      <c r="AU213" s="210" t="s">
        <v>159</v>
      </c>
      <c r="AV213" s="12" t="s">
        <v>81</v>
      </c>
      <c r="AW213" s="12" t="s">
        <v>34</v>
      </c>
      <c r="AX213" s="12" t="s">
        <v>74</v>
      </c>
      <c r="AY213" s="210" t="s">
        <v>139</v>
      </c>
    </row>
    <row r="214" spans="2:65" s="13" customFormat="1" ht="11.25">
      <c r="B214" s="211"/>
      <c r="C214" s="212"/>
      <c r="D214" s="198" t="s">
        <v>155</v>
      </c>
      <c r="E214" s="213" t="s">
        <v>19</v>
      </c>
      <c r="F214" s="214" t="s">
        <v>714</v>
      </c>
      <c r="G214" s="212"/>
      <c r="H214" s="215">
        <v>13.68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155</v>
      </c>
      <c r="AU214" s="221" t="s">
        <v>159</v>
      </c>
      <c r="AV214" s="13" t="s">
        <v>83</v>
      </c>
      <c r="AW214" s="13" t="s">
        <v>34</v>
      </c>
      <c r="AX214" s="13" t="s">
        <v>74</v>
      </c>
      <c r="AY214" s="221" t="s">
        <v>139</v>
      </c>
    </row>
    <row r="215" spans="2:65" s="14" customFormat="1" ht="11.25">
      <c r="B215" s="222"/>
      <c r="C215" s="223"/>
      <c r="D215" s="198" t="s">
        <v>155</v>
      </c>
      <c r="E215" s="224" t="s">
        <v>19</v>
      </c>
      <c r="F215" s="225" t="s">
        <v>158</v>
      </c>
      <c r="G215" s="223"/>
      <c r="H215" s="226">
        <v>13.68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155</v>
      </c>
      <c r="AU215" s="232" t="s">
        <v>159</v>
      </c>
      <c r="AV215" s="14" t="s">
        <v>146</v>
      </c>
      <c r="AW215" s="14" t="s">
        <v>34</v>
      </c>
      <c r="AX215" s="14" t="s">
        <v>81</v>
      </c>
      <c r="AY215" s="232" t="s">
        <v>139</v>
      </c>
    </row>
    <row r="216" spans="2:65" s="1" customFormat="1" ht="16.5" customHeight="1">
      <c r="B216" s="34"/>
      <c r="C216" s="185" t="s">
        <v>391</v>
      </c>
      <c r="D216" s="185" t="s">
        <v>141</v>
      </c>
      <c r="E216" s="186" t="s">
        <v>545</v>
      </c>
      <c r="F216" s="187" t="s">
        <v>546</v>
      </c>
      <c r="G216" s="188" t="s">
        <v>458</v>
      </c>
      <c r="H216" s="189">
        <v>4</v>
      </c>
      <c r="I216" s="190"/>
      <c r="J216" s="191">
        <f>ROUND(I216*H216,2)</f>
        <v>0</v>
      </c>
      <c r="K216" s="187" t="s">
        <v>145</v>
      </c>
      <c r="L216" s="38"/>
      <c r="M216" s="192" t="s">
        <v>19</v>
      </c>
      <c r="N216" s="193" t="s">
        <v>45</v>
      </c>
      <c r="O216" s="63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AR216" s="196" t="s">
        <v>146</v>
      </c>
      <c r="AT216" s="196" t="s">
        <v>141</v>
      </c>
      <c r="AU216" s="196" t="s">
        <v>159</v>
      </c>
      <c r="AY216" s="17" t="s">
        <v>139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7" t="s">
        <v>81</v>
      </c>
      <c r="BK216" s="197">
        <f>ROUND(I216*H216,2)</f>
        <v>0</v>
      </c>
      <c r="BL216" s="17" t="s">
        <v>146</v>
      </c>
      <c r="BM216" s="196" t="s">
        <v>715</v>
      </c>
    </row>
    <row r="217" spans="2:65" s="12" customFormat="1" ht="11.25">
      <c r="B217" s="201"/>
      <c r="C217" s="202"/>
      <c r="D217" s="198" t="s">
        <v>155</v>
      </c>
      <c r="E217" s="203" t="s">
        <v>19</v>
      </c>
      <c r="F217" s="204" t="s">
        <v>643</v>
      </c>
      <c r="G217" s="202"/>
      <c r="H217" s="203" t="s">
        <v>19</v>
      </c>
      <c r="I217" s="205"/>
      <c r="J217" s="202"/>
      <c r="K217" s="202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155</v>
      </c>
      <c r="AU217" s="210" t="s">
        <v>159</v>
      </c>
      <c r="AV217" s="12" t="s">
        <v>81</v>
      </c>
      <c r="AW217" s="12" t="s">
        <v>34</v>
      </c>
      <c r="AX217" s="12" t="s">
        <v>74</v>
      </c>
      <c r="AY217" s="210" t="s">
        <v>139</v>
      </c>
    </row>
    <row r="218" spans="2:65" s="13" customFormat="1" ht="11.25">
      <c r="B218" s="211"/>
      <c r="C218" s="212"/>
      <c r="D218" s="198" t="s">
        <v>155</v>
      </c>
      <c r="E218" s="213" t="s">
        <v>19</v>
      </c>
      <c r="F218" s="214" t="s">
        <v>716</v>
      </c>
      <c r="G218" s="212"/>
      <c r="H218" s="215">
        <v>4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155</v>
      </c>
      <c r="AU218" s="221" t="s">
        <v>159</v>
      </c>
      <c r="AV218" s="13" t="s">
        <v>83</v>
      </c>
      <c r="AW218" s="13" t="s">
        <v>34</v>
      </c>
      <c r="AX218" s="13" t="s">
        <v>74</v>
      </c>
      <c r="AY218" s="221" t="s">
        <v>139</v>
      </c>
    </row>
    <row r="219" spans="2:65" s="14" customFormat="1" ht="11.25">
      <c r="B219" s="222"/>
      <c r="C219" s="223"/>
      <c r="D219" s="198" t="s">
        <v>155</v>
      </c>
      <c r="E219" s="224" t="s">
        <v>19</v>
      </c>
      <c r="F219" s="225" t="s">
        <v>158</v>
      </c>
      <c r="G219" s="223"/>
      <c r="H219" s="226">
        <v>4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155</v>
      </c>
      <c r="AU219" s="232" t="s">
        <v>159</v>
      </c>
      <c r="AV219" s="14" t="s">
        <v>146</v>
      </c>
      <c r="AW219" s="14" t="s">
        <v>34</v>
      </c>
      <c r="AX219" s="14" t="s">
        <v>81</v>
      </c>
      <c r="AY219" s="232" t="s">
        <v>139</v>
      </c>
    </row>
    <row r="220" spans="2:65" s="1" customFormat="1" ht="16.5" customHeight="1">
      <c r="B220" s="34"/>
      <c r="C220" s="185" t="s">
        <v>395</v>
      </c>
      <c r="D220" s="185" t="s">
        <v>141</v>
      </c>
      <c r="E220" s="186" t="s">
        <v>645</v>
      </c>
      <c r="F220" s="187" t="s">
        <v>646</v>
      </c>
      <c r="G220" s="188" t="s">
        <v>458</v>
      </c>
      <c r="H220" s="189">
        <v>17.68</v>
      </c>
      <c r="I220" s="190"/>
      <c r="J220" s="191">
        <f>ROUND(I220*H220,2)</f>
        <v>0</v>
      </c>
      <c r="K220" s="187" t="s">
        <v>145</v>
      </c>
      <c r="L220" s="38"/>
      <c r="M220" s="192" t="s">
        <v>19</v>
      </c>
      <c r="N220" s="193" t="s">
        <v>45</v>
      </c>
      <c r="O220" s="63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AR220" s="196" t="s">
        <v>146</v>
      </c>
      <c r="AT220" s="196" t="s">
        <v>141</v>
      </c>
      <c r="AU220" s="196" t="s">
        <v>159</v>
      </c>
      <c r="AY220" s="17" t="s">
        <v>139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81</v>
      </c>
      <c r="BK220" s="197">
        <f>ROUND(I220*H220,2)</f>
        <v>0</v>
      </c>
      <c r="BL220" s="17" t="s">
        <v>146</v>
      </c>
      <c r="BM220" s="196" t="s">
        <v>717</v>
      </c>
    </row>
    <row r="221" spans="2:65" s="1" customFormat="1" ht="48.75">
      <c r="B221" s="34"/>
      <c r="C221" s="35"/>
      <c r="D221" s="198" t="s">
        <v>148</v>
      </c>
      <c r="E221" s="35"/>
      <c r="F221" s="199" t="s">
        <v>648</v>
      </c>
      <c r="G221" s="35"/>
      <c r="H221" s="35"/>
      <c r="I221" s="114"/>
      <c r="J221" s="35"/>
      <c r="K221" s="35"/>
      <c r="L221" s="38"/>
      <c r="M221" s="200"/>
      <c r="N221" s="63"/>
      <c r="O221" s="63"/>
      <c r="P221" s="63"/>
      <c r="Q221" s="63"/>
      <c r="R221" s="63"/>
      <c r="S221" s="63"/>
      <c r="T221" s="64"/>
      <c r="AT221" s="17" t="s">
        <v>148</v>
      </c>
      <c r="AU221" s="17" t="s">
        <v>159</v>
      </c>
    </row>
    <row r="222" spans="2:65" s="12" customFormat="1" ht="11.25">
      <c r="B222" s="201"/>
      <c r="C222" s="202"/>
      <c r="D222" s="198" t="s">
        <v>155</v>
      </c>
      <c r="E222" s="203" t="s">
        <v>19</v>
      </c>
      <c r="F222" s="204" t="s">
        <v>649</v>
      </c>
      <c r="G222" s="202"/>
      <c r="H222" s="203" t="s">
        <v>19</v>
      </c>
      <c r="I222" s="205"/>
      <c r="J222" s="202"/>
      <c r="K222" s="202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155</v>
      </c>
      <c r="AU222" s="210" t="s">
        <v>159</v>
      </c>
      <c r="AV222" s="12" t="s">
        <v>81</v>
      </c>
      <c r="AW222" s="12" t="s">
        <v>34</v>
      </c>
      <c r="AX222" s="12" t="s">
        <v>74</v>
      </c>
      <c r="AY222" s="210" t="s">
        <v>139</v>
      </c>
    </row>
    <row r="223" spans="2:65" s="13" customFormat="1" ht="11.25">
      <c r="B223" s="211"/>
      <c r="C223" s="212"/>
      <c r="D223" s="198" t="s">
        <v>155</v>
      </c>
      <c r="E223" s="213" t="s">
        <v>19</v>
      </c>
      <c r="F223" s="214" t="s">
        <v>714</v>
      </c>
      <c r="G223" s="212"/>
      <c r="H223" s="215">
        <v>13.68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155</v>
      </c>
      <c r="AU223" s="221" t="s">
        <v>159</v>
      </c>
      <c r="AV223" s="13" t="s">
        <v>83</v>
      </c>
      <c r="AW223" s="13" t="s">
        <v>34</v>
      </c>
      <c r="AX223" s="13" t="s">
        <v>74</v>
      </c>
      <c r="AY223" s="221" t="s">
        <v>139</v>
      </c>
    </row>
    <row r="224" spans="2:65" s="12" customFormat="1" ht="11.25">
      <c r="B224" s="201"/>
      <c r="C224" s="202"/>
      <c r="D224" s="198" t="s">
        <v>155</v>
      </c>
      <c r="E224" s="203" t="s">
        <v>19</v>
      </c>
      <c r="F224" s="204" t="s">
        <v>650</v>
      </c>
      <c r="G224" s="202"/>
      <c r="H224" s="203" t="s">
        <v>19</v>
      </c>
      <c r="I224" s="205"/>
      <c r="J224" s="202"/>
      <c r="K224" s="202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155</v>
      </c>
      <c r="AU224" s="210" t="s">
        <v>159</v>
      </c>
      <c r="AV224" s="12" t="s">
        <v>81</v>
      </c>
      <c r="AW224" s="12" t="s">
        <v>34</v>
      </c>
      <c r="AX224" s="12" t="s">
        <v>74</v>
      </c>
      <c r="AY224" s="210" t="s">
        <v>139</v>
      </c>
    </row>
    <row r="225" spans="2:65" s="13" customFormat="1" ht="11.25">
      <c r="B225" s="211"/>
      <c r="C225" s="212"/>
      <c r="D225" s="198" t="s">
        <v>155</v>
      </c>
      <c r="E225" s="213" t="s">
        <v>19</v>
      </c>
      <c r="F225" s="214" t="s">
        <v>716</v>
      </c>
      <c r="G225" s="212"/>
      <c r="H225" s="215">
        <v>4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155</v>
      </c>
      <c r="AU225" s="221" t="s">
        <v>159</v>
      </c>
      <c r="AV225" s="13" t="s">
        <v>83</v>
      </c>
      <c r="AW225" s="13" t="s">
        <v>34</v>
      </c>
      <c r="AX225" s="13" t="s">
        <v>74</v>
      </c>
      <c r="AY225" s="221" t="s">
        <v>139</v>
      </c>
    </row>
    <row r="226" spans="2:65" s="14" customFormat="1" ht="11.25">
      <c r="B226" s="222"/>
      <c r="C226" s="223"/>
      <c r="D226" s="198" t="s">
        <v>155</v>
      </c>
      <c r="E226" s="224" t="s">
        <v>19</v>
      </c>
      <c r="F226" s="225" t="s">
        <v>158</v>
      </c>
      <c r="G226" s="223"/>
      <c r="H226" s="226">
        <v>17.68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155</v>
      </c>
      <c r="AU226" s="232" t="s">
        <v>159</v>
      </c>
      <c r="AV226" s="14" t="s">
        <v>146</v>
      </c>
      <c r="AW226" s="14" t="s">
        <v>34</v>
      </c>
      <c r="AX226" s="14" t="s">
        <v>81</v>
      </c>
      <c r="AY226" s="232" t="s">
        <v>139</v>
      </c>
    </row>
    <row r="227" spans="2:65" s="1" customFormat="1" ht="16.5" customHeight="1">
      <c r="B227" s="34"/>
      <c r="C227" s="233" t="s">
        <v>402</v>
      </c>
      <c r="D227" s="233" t="s">
        <v>160</v>
      </c>
      <c r="E227" s="234" t="s">
        <v>651</v>
      </c>
      <c r="F227" s="235" t="s">
        <v>652</v>
      </c>
      <c r="G227" s="236" t="s">
        <v>458</v>
      </c>
      <c r="H227" s="237">
        <v>17.68</v>
      </c>
      <c r="I227" s="238"/>
      <c r="J227" s="239">
        <f>ROUND(I227*H227,2)</f>
        <v>0</v>
      </c>
      <c r="K227" s="235" t="s">
        <v>145</v>
      </c>
      <c r="L227" s="240"/>
      <c r="M227" s="241" t="s">
        <v>19</v>
      </c>
      <c r="N227" s="242" t="s">
        <v>45</v>
      </c>
      <c r="O227" s="63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AR227" s="196" t="s">
        <v>164</v>
      </c>
      <c r="AT227" s="196" t="s">
        <v>160</v>
      </c>
      <c r="AU227" s="196" t="s">
        <v>159</v>
      </c>
      <c r="AY227" s="17" t="s">
        <v>139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81</v>
      </c>
      <c r="BK227" s="197">
        <f>ROUND(I227*H227,2)</f>
        <v>0</v>
      </c>
      <c r="BL227" s="17" t="s">
        <v>146</v>
      </c>
      <c r="BM227" s="196" t="s">
        <v>718</v>
      </c>
    </row>
    <row r="228" spans="2:65" s="1" customFormat="1" ht="19.5">
      <c r="B228" s="34"/>
      <c r="C228" s="35"/>
      <c r="D228" s="198" t="s">
        <v>172</v>
      </c>
      <c r="E228" s="35"/>
      <c r="F228" s="199" t="s">
        <v>654</v>
      </c>
      <c r="G228" s="35"/>
      <c r="H228" s="35"/>
      <c r="I228" s="114"/>
      <c r="J228" s="35"/>
      <c r="K228" s="35"/>
      <c r="L228" s="38"/>
      <c r="M228" s="200"/>
      <c r="N228" s="63"/>
      <c r="O228" s="63"/>
      <c r="P228" s="63"/>
      <c r="Q228" s="63"/>
      <c r="R228" s="63"/>
      <c r="S228" s="63"/>
      <c r="T228" s="64"/>
      <c r="AT228" s="17" t="s">
        <v>172</v>
      </c>
      <c r="AU228" s="17" t="s">
        <v>159</v>
      </c>
    </row>
    <row r="229" spans="2:65" s="1" customFormat="1" ht="16.5" customHeight="1">
      <c r="B229" s="34"/>
      <c r="C229" s="185" t="s">
        <v>406</v>
      </c>
      <c r="D229" s="185" t="s">
        <v>141</v>
      </c>
      <c r="E229" s="186" t="s">
        <v>655</v>
      </c>
      <c r="F229" s="187" t="s">
        <v>656</v>
      </c>
      <c r="G229" s="188" t="s">
        <v>458</v>
      </c>
      <c r="H229" s="189">
        <v>17.68</v>
      </c>
      <c r="I229" s="190"/>
      <c r="J229" s="191">
        <f>ROUND(I229*H229,2)</f>
        <v>0</v>
      </c>
      <c r="K229" s="187" t="s">
        <v>145</v>
      </c>
      <c r="L229" s="38"/>
      <c r="M229" s="192" t="s">
        <v>19</v>
      </c>
      <c r="N229" s="193" t="s">
        <v>45</v>
      </c>
      <c r="O229" s="63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AR229" s="196" t="s">
        <v>146</v>
      </c>
      <c r="AT229" s="196" t="s">
        <v>141</v>
      </c>
      <c r="AU229" s="196" t="s">
        <v>159</v>
      </c>
      <c r="AY229" s="17" t="s">
        <v>139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7" t="s">
        <v>81</v>
      </c>
      <c r="BK229" s="197">
        <f>ROUND(I229*H229,2)</f>
        <v>0</v>
      </c>
      <c r="BL229" s="17" t="s">
        <v>146</v>
      </c>
      <c r="BM229" s="196" t="s">
        <v>719</v>
      </c>
    </row>
    <row r="230" spans="2:65" s="1" customFormat="1" ht="48.75">
      <c r="B230" s="34"/>
      <c r="C230" s="35"/>
      <c r="D230" s="198" t="s">
        <v>148</v>
      </c>
      <c r="E230" s="35"/>
      <c r="F230" s="199" t="s">
        <v>648</v>
      </c>
      <c r="G230" s="35"/>
      <c r="H230" s="35"/>
      <c r="I230" s="114"/>
      <c r="J230" s="35"/>
      <c r="K230" s="35"/>
      <c r="L230" s="38"/>
      <c r="M230" s="200"/>
      <c r="N230" s="63"/>
      <c r="O230" s="63"/>
      <c r="P230" s="63"/>
      <c r="Q230" s="63"/>
      <c r="R230" s="63"/>
      <c r="S230" s="63"/>
      <c r="T230" s="64"/>
      <c r="AT230" s="17" t="s">
        <v>148</v>
      </c>
      <c r="AU230" s="17" t="s">
        <v>159</v>
      </c>
    </row>
    <row r="231" spans="2:65" s="11" customFormat="1" ht="22.9" customHeight="1">
      <c r="B231" s="169"/>
      <c r="C231" s="170"/>
      <c r="D231" s="171" t="s">
        <v>73</v>
      </c>
      <c r="E231" s="183" t="s">
        <v>383</v>
      </c>
      <c r="F231" s="183" t="s">
        <v>384</v>
      </c>
      <c r="G231" s="170"/>
      <c r="H231" s="170"/>
      <c r="I231" s="173"/>
      <c r="J231" s="184">
        <f>BK231</f>
        <v>0</v>
      </c>
      <c r="K231" s="170"/>
      <c r="L231" s="175"/>
      <c r="M231" s="176"/>
      <c r="N231" s="177"/>
      <c r="O231" s="177"/>
      <c r="P231" s="178">
        <f>SUM(P232:P238)</f>
        <v>0</v>
      </c>
      <c r="Q231" s="177"/>
      <c r="R231" s="178">
        <f>SUM(R232:R238)</f>
        <v>0</v>
      </c>
      <c r="S231" s="177"/>
      <c r="T231" s="179">
        <f>SUM(T232:T238)</f>
        <v>0</v>
      </c>
      <c r="AR231" s="180" t="s">
        <v>81</v>
      </c>
      <c r="AT231" s="181" t="s">
        <v>73</v>
      </c>
      <c r="AU231" s="181" t="s">
        <v>81</v>
      </c>
      <c r="AY231" s="180" t="s">
        <v>139</v>
      </c>
      <c r="BK231" s="182">
        <f>SUM(BK232:BK238)</f>
        <v>0</v>
      </c>
    </row>
    <row r="232" spans="2:65" s="1" customFormat="1" ht="16.5" customHeight="1">
      <c r="B232" s="34"/>
      <c r="C232" s="185" t="s">
        <v>414</v>
      </c>
      <c r="D232" s="185" t="s">
        <v>141</v>
      </c>
      <c r="E232" s="186" t="s">
        <v>386</v>
      </c>
      <c r="F232" s="187" t="s">
        <v>387</v>
      </c>
      <c r="G232" s="188" t="s">
        <v>163</v>
      </c>
      <c r="H232" s="189">
        <v>28.204999999999998</v>
      </c>
      <c r="I232" s="190"/>
      <c r="J232" s="191">
        <f>ROUND(I232*H232,2)</f>
        <v>0</v>
      </c>
      <c r="K232" s="187" t="s">
        <v>19</v>
      </c>
      <c r="L232" s="38"/>
      <c r="M232" s="192" t="s">
        <v>19</v>
      </c>
      <c r="N232" s="193" t="s">
        <v>45</v>
      </c>
      <c r="O232" s="63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AR232" s="196" t="s">
        <v>146</v>
      </c>
      <c r="AT232" s="196" t="s">
        <v>141</v>
      </c>
      <c r="AU232" s="196" t="s">
        <v>83</v>
      </c>
      <c r="AY232" s="17" t="s">
        <v>139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7" t="s">
        <v>81</v>
      </c>
      <c r="BK232" s="197">
        <f>ROUND(I232*H232,2)</f>
        <v>0</v>
      </c>
      <c r="BL232" s="17" t="s">
        <v>146</v>
      </c>
      <c r="BM232" s="196" t="s">
        <v>720</v>
      </c>
    </row>
    <row r="233" spans="2:65" s="1" customFormat="1" ht="58.5">
      <c r="B233" s="34"/>
      <c r="C233" s="35"/>
      <c r="D233" s="198" t="s">
        <v>148</v>
      </c>
      <c r="E233" s="35"/>
      <c r="F233" s="199" t="s">
        <v>389</v>
      </c>
      <c r="G233" s="35"/>
      <c r="H233" s="35"/>
      <c r="I233" s="114"/>
      <c r="J233" s="35"/>
      <c r="K233" s="35"/>
      <c r="L233" s="38"/>
      <c r="M233" s="200"/>
      <c r="N233" s="63"/>
      <c r="O233" s="63"/>
      <c r="P233" s="63"/>
      <c r="Q233" s="63"/>
      <c r="R233" s="63"/>
      <c r="S233" s="63"/>
      <c r="T233" s="64"/>
      <c r="AT233" s="17" t="s">
        <v>148</v>
      </c>
      <c r="AU233" s="17" t="s">
        <v>83</v>
      </c>
    </row>
    <row r="234" spans="2:65" s="1" customFormat="1" ht="19.5">
      <c r="B234" s="34"/>
      <c r="C234" s="35"/>
      <c r="D234" s="198" t="s">
        <v>172</v>
      </c>
      <c r="E234" s="35"/>
      <c r="F234" s="199" t="s">
        <v>721</v>
      </c>
      <c r="G234" s="35"/>
      <c r="H234" s="35"/>
      <c r="I234" s="114"/>
      <c r="J234" s="35"/>
      <c r="K234" s="35"/>
      <c r="L234" s="38"/>
      <c r="M234" s="200"/>
      <c r="N234" s="63"/>
      <c r="O234" s="63"/>
      <c r="P234" s="63"/>
      <c r="Q234" s="63"/>
      <c r="R234" s="63"/>
      <c r="S234" s="63"/>
      <c r="T234" s="64"/>
      <c r="AT234" s="17" t="s">
        <v>172</v>
      </c>
      <c r="AU234" s="17" t="s">
        <v>83</v>
      </c>
    </row>
    <row r="235" spans="2:65" s="1" customFormat="1" ht="16.5" customHeight="1">
      <c r="B235" s="34"/>
      <c r="C235" s="185" t="s">
        <v>423</v>
      </c>
      <c r="D235" s="185" t="s">
        <v>141</v>
      </c>
      <c r="E235" s="186" t="s">
        <v>392</v>
      </c>
      <c r="F235" s="187" t="s">
        <v>393</v>
      </c>
      <c r="G235" s="188" t="s">
        <v>163</v>
      </c>
      <c r="H235" s="189">
        <v>28.204999999999998</v>
      </c>
      <c r="I235" s="190"/>
      <c r="J235" s="191">
        <f>ROUND(I235*H235,2)</f>
        <v>0</v>
      </c>
      <c r="K235" s="187" t="s">
        <v>19</v>
      </c>
      <c r="L235" s="38"/>
      <c r="M235" s="192" t="s">
        <v>19</v>
      </c>
      <c r="N235" s="193" t="s">
        <v>45</v>
      </c>
      <c r="O235" s="63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AR235" s="196" t="s">
        <v>146</v>
      </c>
      <c r="AT235" s="196" t="s">
        <v>141</v>
      </c>
      <c r="AU235" s="196" t="s">
        <v>83</v>
      </c>
      <c r="AY235" s="17" t="s">
        <v>139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7" t="s">
        <v>81</v>
      </c>
      <c r="BK235" s="197">
        <f>ROUND(I235*H235,2)</f>
        <v>0</v>
      </c>
      <c r="BL235" s="17" t="s">
        <v>146</v>
      </c>
      <c r="BM235" s="196" t="s">
        <v>722</v>
      </c>
    </row>
    <row r="236" spans="2:65" s="1" customFormat="1" ht="58.5">
      <c r="B236" s="34"/>
      <c r="C236" s="35"/>
      <c r="D236" s="198" t="s">
        <v>148</v>
      </c>
      <c r="E236" s="35"/>
      <c r="F236" s="199" t="s">
        <v>389</v>
      </c>
      <c r="G236" s="35"/>
      <c r="H236" s="35"/>
      <c r="I236" s="114"/>
      <c r="J236" s="35"/>
      <c r="K236" s="35"/>
      <c r="L236" s="38"/>
      <c r="M236" s="200"/>
      <c r="N236" s="63"/>
      <c r="O236" s="63"/>
      <c r="P236" s="63"/>
      <c r="Q236" s="63"/>
      <c r="R236" s="63"/>
      <c r="S236" s="63"/>
      <c r="T236" s="64"/>
      <c r="AT236" s="17" t="s">
        <v>148</v>
      </c>
      <c r="AU236" s="17" t="s">
        <v>83</v>
      </c>
    </row>
    <row r="237" spans="2:65" s="1" customFormat="1" ht="16.5" customHeight="1">
      <c r="B237" s="34"/>
      <c r="C237" s="185" t="s">
        <v>723</v>
      </c>
      <c r="D237" s="185" t="s">
        <v>141</v>
      </c>
      <c r="E237" s="186" t="s">
        <v>396</v>
      </c>
      <c r="F237" s="187" t="s">
        <v>397</v>
      </c>
      <c r="G237" s="188" t="s">
        <v>163</v>
      </c>
      <c r="H237" s="189">
        <v>28.204999999999998</v>
      </c>
      <c r="I237" s="190"/>
      <c r="J237" s="191">
        <f>ROUND(I237*H237,2)</f>
        <v>0</v>
      </c>
      <c r="K237" s="187" t="s">
        <v>19</v>
      </c>
      <c r="L237" s="38"/>
      <c r="M237" s="192" t="s">
        <v>19</v>
      </c>
      <c r="N237" s="193" t="s">
        <v>45</v>
      </c>
      <c r="O237" s="63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AR237" s="196" t="s">
        <v>146</v>
      </c>
      <c r="AT237" s="196" t="s">
        <v>141</v>
      </c>
      <c r="AU237" s="196" t="s">
        <v>83</v>
      </c>
      <c r="AY237" s="17" t="s">
        <v>139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81</v>
      </c>
      <c r="BK237" s="197">
        <f>ROUND(I237*H237,2)</f>
        <v>0</v>
      </c>
      <c r="BL237" s="17" t="s">
        <v>146</v>
      </c>
      <c r="BM237" s="196" t="s">
        <v>724</v>
      </c>
    </row>
    <row r="238" spans="2:65" s="1" customFormat="1" ht="58.5">
      <c r="B238" s="34"/>
      <c r="C238" s="35"/>
      <c r="D238" s="198" t="s">
        <v>148</v>
      </c>
      <c r="E238" s="35"/>
      <c r="F238" s="199" t="s">
        <v>399</v>
      </c>
      <c r="G238" s="35"/>
      <c r="H238" s="35"/>
      <c r="I238" s="114"/>
      <c r="J238" s="35"/>
      <c r="K238" s="35"/>
      <c r="L238" s="38"/>
      <c r="M238" s="200"/>
      <c r="N238" s="63"/>
      <c r="O238" s="63"/>
      <c r="P238" s="63"/>
      <c r="Q238" s="63"/>
      <c r="R238" s="63"/>
      <c r="S238" s="63"/>
      <c r="T238" s="64"/>
      <c r="AT238" s="17" t="s">
        <v>148</v>
      </c>
      <c r="AU238" s="17" t="s">
        <v>83</v>
      </c>
    </row>
    <row r="239" spans="2:65" s="11" customFormat="1" ht="22.9" customHeight="1">
      <c r="B239" s="169"/>
      <c r="C239" s="170"/>
      <c r="D239" s="171" t="s">
        <v>73</v>
      </c>
      <c r="E239" s="183" t="s">
        <v>400</v>
      </c>
      <c r="F239" s="183" t="s">
        <v>401</v>
      </c>
      <c r="G239" s="170"/>
      <c r="H239" s="170"/>
      <c r="I239" s="173"/>
      <c r="J239" s="184">
        <f>BK239</f>
        <v>0</v>
      </c>
      <c r="K239" s="170"/>
      <c r="L239" s="175"/>
      <c r="M239" s="176"/>
      <c r="N239" s="177"/>
      <c r="O239" s="177"/>
      <c r="P239" s="178">
        <f>SUM(P240:P241)</f>
        <v>0</v>
      </c>
      <c r="Q239" s="177"/>
      <c r="R239" s="178">
        <f>SUM(R240:R241)</f>
        <v>0</v>
      </c>
      <c r="S239" s="177"/>
      <c r="T239" s="179">
        <f>SUM(T240:T241)</f>
        <v>0</v>
      </c>
      <c r="AR239" s="180" t="s">
        <v>81</v>
      </c>
      <c r="AT239" s="181" t="s">
        <v>73</v>
      </c>
      <c r="AU239" s="181" t="s">
        <v>81</v>
      </c>
      <c r="AY239" s="180" t="s">
        <v>139</v>
      </c>
      <c r="BK239" s="182">
        <f>SUM(BK240:BK241)</f>
        <v>0</v>
      </c>
    </row>
    <row r="240" spans="2:65" s="1" customFormat="1" ht="24" customHeight="1">
      <c r="B240" s="34"/>
      <c r="C240" s="185" t="s">
        <v>725</v>
      </c>
      <c r="D240" s="185" t="s">
        <v>141</v>
      </c>
      <c r="E240" s="186" t="s">
        <v>403</v>
      </c>
      <c r="F240" s="187" t="s">
        <v>404</v>
      </c>
      <c r="G240" s="188" t="s">
        <v>163</v>
      </c>
      <c r="H240" s="189">
        <v>26.33</v>
      </c>
      <c r="I240" s="190"/>
      <c r="J240" s="191">
        <f>ROUND(I240*H240,2)</f>
        <v>0</v>
      </c>
      <c r="K240" s="187" t="s">
        <v>145</v>
      </c>
      <c r="L240" s="38"/>
      <c r="M240" s="192" t="s">
        <v>19</v>
      </c>
      <c r="N240" s="193" t="s">
        <v>45</v>
      </c>
      <c r="O240" s="63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AR240" s="196" t="s">
        <v>146</v>
      </c>
      <c r="AT240" s="196" t="s">
        <v>141</v>
      </c>
      <c r="AU240" s="196" t="s">
        <v>83</v>
      </c>
      <c r="AY240" s="17" t="s">
        <v>139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7" t="s">
        <v>81</v>
      </c>
      <c r="BK240" s="197">
        <f>ROUND(I240*H240,2)</f>
        <v>0</v>
      </c>
      <c r="BL240" s="17" t="s">
        <v>146</v>
      </c>
      <c r="BM240" s="196" t="s">
        <v>726</v>
      </c>
    </row>
    <row r="241" spans="2:65" s="1" customFormat="1" ht="24" customHeight="1">
      <c r="B241" s="34"/>
      <c r="C241" s="185" t="s">
        <v>727</v>
      </c>
      <c r="D241" s="185" t="s">
        <v>141</v>
      </c>
      <c r="E241" s="186" t="s">
        <v>407</v>
      </c>
      <c r="F241" s="187" t="s">
        <v>408</v>
      </c>
      <c r="G241" s="188" t="s">
        <v>163</v>
      </c>
      <c r="H241" s="189">
        <v>26.33</v>
      </c>
      <c r="I241" s="190"/>
      <c r="J241" s="191">
        <f>ROUND(I241*H241,2)</f>
        <v>0</v>
      </c>
      <c r="K241" s="187" t="s">
        <v>145</v>
      </c>
      <c r="L241" s="38"/>
      <c r="M241" s="192" t="s">
        <v>19</v>
      </c>
      <c r="N241" s="193" t="s">
        <v>45</v>
      </c>
      <c r="O241" s="63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AR241" s="196" t="s">
        <v>146</v>
      </c>
      <c r="AT241" s="196" t="s">
        <v>141</v>
      </c>
      <c r="AU241" s="196" t="s">
        <v>83</v>
      </c>
      <c r="AY241" s="17" t="s">
        <v>139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81</v>
      </c>
      <c r="BK241" s="197">
        <f>ROUND(I241*H241,2)</f>
        <v>0</v>
      </c>
      <c r="BL241" s="17" t="s">
        <v>146</v>
      </c>
      <c r="BM241" s="196" t="s">
        <v>728</v>
      </c>
    </row>
    <row r="242" spans="2:65" s="11" customFormat="1" ht="25.9" customHeight="1">
      <c r="B242" s="169"/>
      <c r="C242" s="170"/>
      <c r="D242" s="171" t="s">
        <v>73</v>
      </c>
      <c r="E242" s="172" t="s">
        <v>410</v>
      </c>
      <c r="F242" s="172" t="s">
        <v>411</v>
      </c>
      <c r="G242" s="170"/>
      <c r="H242" s="170"/>
      <c r="I242" s="173"/>
      <c r="J242" s="174">
        <f>BK242</f>
        <v>0</v>
      </c>
      <c r="K242" s="170"/>
      <c r="L242" s="175"/>
      <c r="M242" s="176"/>
      <c r="N242" s="177"/>
      <c r="O242" s="177"/>
      <c r="P242" s="178">
        <f>P243</f>
        <v>0</v>
      </c>
      <c r="Q242" s="177"/>
      <c r="R242" s="178">
        <f>R243</f>
        <v>0</v>
      </c>
      <c r="S242" s="177"/>
      <c r="T242" s="179">
        <f>T243</f>
        <v>0</v>
      </c>
      <c r="AR242" s="180" t="s">
        <v>177</v>
      </c>
      <c r="AT242" s="181" t="s">
        <v>73</v>
      </c>
      <c r="AU242" s="181" t="s">
        <v>74</v>
      </c>
      <c r="AY242" s="180" t="s">
        <v>139</v>
      </c>
      <c r="BK242" s="182">
        <f>BK243</f>
        <v>0</v>
      </c>
    </row>
    <row r="243" spans="2:65" s="11" customFormat="1" ht="22.9" customHeight="1">
      <c r="B243" s="169"/>
      <c r="C243" s="170"/>
      <c r="D243" s="171" t="s">
        <v>73</v>
      </c>
      <c r="E243" s="183" t="s">
        <v>412</v>
      </c>
      <c r="F243" s="183" t="s">
        <v>413</v>
      </c>
      <c r="G243" s="170"/>
      <c r="H243" s="170"/>
      <c r="I243" s="173"/>
      <c r="J243" s="184">
        <f>BK243</f>
        <v>0</v>
      </c>
      <c r="K243" s="170"/>
      <c r="L243" s="175"/>
      <c r="M243" s="176"/>
      <c r="N243" s="177"/>
      <c r="O243" s="177"/>
      <c r="P243" s="178">
        <f>SUM(P244:P245)</f>
        <v>0</v>
      </c>
      <c r="Q243" s="177"/>
      <c r="R243" s="178">
        <f>SUM(R244:R245)</f>
        <v>0</v>
      </c>
      <c r="S243" s="177"/>
      <c r="T243" s="179">
        <f>SUM(T244:T245)</f>
        <v>0</v>
      </c>
      <c r="AR243" s="180" t="s">
        <v>177</v>
      </c>
      <c r="AT243" s="181" t="s">
        <v>73</v>
      </c>
      <c r="AU243" s="181" t="s">
        <v>81</v>
      </c>
      <c r="AY243" s="180" t="s">
        <v>139</v>
      </c>
      <c r="BK243" s="182">
        <f>SUM(BK244:BK245)</f>
        <v>0</v>
      </c>
    </row>
    <row r="244" spans="2:65" s="1" customFormat="1" ht="16.5" customHeight="1">
      <c r="B244" s="34"/>
      <c r="C244" s="185" t="s">
        <v>729</v>
      </c>
      <c r="D244" s="185" t="s">
        <v>141</v>
      </c>
      <c r="E244" s="186" t="s">
        <v>415</v>
      </c>
      <c r="F244" s="187" t="s">
        <v>416</v>
      </c>
      <c r="G244" s="188" t="s">
        <v>417</v>
      </c>
      <c r="H244" s="189">
        <v>0.5</v>
      </c>
      <c r="I244" s="190"/>
      <c r="J244" s="191">
        <f>ROUND(I244*H244,2)</f>
        <v>0</v>
      </c>
      <c r="K244" s="187" t="s">
        <v>145</v>
      </c>
      <c r="L244" s="38"/>
      <c r="M244" s="192" t="s">
        <v>19</v>
      </c>
      <c r="N244" s="193" t="s">
        <v>45</v>
      </c>
      <c r="O244" s="63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AR244" s="196" t="s">
        <v>418</v>
      </c>
      <c r="AT244" s="196" t="s">
        <v>141</v>
      </c>
      <c r="AU244" s="196" t="s">
        <v>83</v>
      </c>
      <c r="AY244" s="17" t="s">
        <v>139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7" t="s">
        <v>81</v>
      </c>
      <c r="BK244" s="197">
        <f>ROUND(I244*H244,2)</f>
        <v>0</v>
      </c>
      <c r="BL244" s="17" t="s">
        <v>418</v>
      </c>
      <c r="BM244" s="196" t="s">
        <v>730</v>
      </c>
    </row>
    <row r="245" spans="2:65" s="1" customFormat="1" ht="19.5">
      <c r="B245" s="34"/>
      <c r="C245" s="35"/>
      <c r="D245" s="198" t="s">
        <v>172</v>
      </c>
      <c r="E245" s="35"/>
      <c r="F245" s="199" t="s">
        <v>420</v>
      </c>
      <c r="G245" s="35"/>
      <c r="H245" s="35"/>
      <c r="I245" s="114"/>
      <c r="J245" s="35"/>
      <c r="K245" s="35"/>
      <c r="L245" s="38"/>
      <c r="M245" s="246"/>
      <c r="N245" s="247"/>
      <c r="O245" s="247"/>
      <c r="P245" s="247"/>
      <c r="Q245" s="247"/>
      <c r="R245" s="247"/>
      <c r="S245" s="247"/>
      <c r="T245" s="248"/>
      <c r="AT245" s="17" t="s">
        <v>172</v>
      </c>
      <c r="AU245" s="17" t="s">
        <v>83</v>
      </c>
    </row>
    <row r="246" spans="2:65" s="1" customFormat="1" ht="6.95" customHeight="1">
      <c r="B246" s="46"/>
      <c r="C246" s="47"/>
      <c r="D246" s="47"/>
      <c r="E246" s="47"/>
      <c r="F246" s="47"/>
      <c r="G246" s="47"/>
      <c r="H246" s="47"/>
      <c r="I246" s="137"/>
      <c r="J246" s="47"/>
      <c r="K246" s="47"/>
      <c r="L246" s="38"/>
    </row>
  </sheetData>
  <sheetProtection algorithmName="SHA-512" hashValue="7qKZSw6UCGki1bD/MkI+ImxliaA6QJEP0nj3CDf8iGJWZAhU8hN41p1BG8OZ9kN/B9YMGwxRIVlPE4izycp1Og==" saltValue="/pCGnUn9njTa6+P5moGi1NGZBvIYBzZbGEEg4oXLBCquX659034jP83UU2/noM97UCkpxWfnEO1bBwpSQ2aLrA==" spinCount="100000" sheet="1" objects="1" scenarios="1" formatColumns="0" formatRows="0" autoFilter="0"/>
  <autoFilter ref="C92:K245" xr:uid="{00000000-0009-0000-0000-000004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Header>&amp;RPokud je uveden referenční výrobek, může být nahrazen rovnocenným řešením dle ust. § 89 odst. 6 zákona č. 134/2016 Sb.</oddHead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71"/>
  <sheetViews>
    <sheetView showGridLines="0" zoomScaleNormal="100" workbookViewId="0">
      <selection activeCell="AN4" sqref="AN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100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83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1" t="str">
        <f>'Rekapitulace stavby'!K6</f>
        <v>SO 220 Sadové úpravy</v>
      </c>
      <c r="F7" s="372"/>
      <c r="G7" s="372"/>
      <c r="H7" s="372"/>
      <c r="L7" s="20"/>
    </row>
    <row r="8" spans="2:46" ht="12" customHeight="1">
      <c r="B8" s="20"/>
      <c r="D8" s="113" t="s">
        <v>102</v>
      </c>
      <c r="L8" s="20"/>
    </row>
    <row r="9" spans="2:46" s="1" customFormat="1" ht="16.5" customHeight="1">
      <c r="B9" s="38"/>
      <c r="E9" s="371" t="s">
        <v>103</v>
      </c>
      <c r="F9" s="373"/>
      <c r="G9" s="373"/>
      <c r="H9" s="373"/>
      <c r="I9" s="114"/>
      <c r="L9" s="38"/>
    </row>
    <row r="10" spans="2:46" s="1" customFormat="1" ht="12" customHeight="1">
      <c r="B10" s="38"/>
      <c r="D10" s="113" t="s">
        <v>104</v>
      </c>
      <c r="I10" s="114"/>
      <c r="L10" s="38"/>
    </row>
    <row r="11" spans="2:46" s="1" customFormat="1" ht="36.950000000000003" customHeight="1">
      <c r="B11" s="38"/>
      <c r="E11" s="374" t="s">
        <v>731</v>
      </c>
      <c r="F11" s="373"/>
      <c r="G11" s="373"/>
      <c r="H11" s="373"/>
      <c r="I11" s="114"/>
      <c r="L11" s="38"/>
    </row>
    <row r="12" spans="2:46" s="1" customFormat="1" ht="11.25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22</v>
      </c>
      <c r="I14" s="115" t="s">
        <v>23</v>
      </c>
      <c r="J14" s="116" t="str">
        <f>'Rekapitulace stavby'!AN8</f>
        <v>13. 4. 2020</v>
      </c>
      <c r="L14" s="38"/>
    </row>
    <row r="15" spans="2:46" s="1" customFormat="1" ht="10.9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5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5" t="str">
        <f>'Rekapitulace stavby'!E14</f>
        <v>Vyplň údaj</v>
      </c>
      <c r="F20" s="376"/>
      <c r="G20" s="376"/>
      <c r="H20" s="376"/>
      <c r="I20" s="115" t="s">
        <v>28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33</v>
      </c>
      <c r="I23" s="115" t="s">
        <v>28</v>
      </c>
      <c r="J23" s="102" t="s">
        <v>19</v>
      </c>
      <c r="L23" s="38"/>
    </row>
    <row r="24" spans="2:12" s="1" customFormat="1" ht="6.95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36</v>
      </c>
      <c r="L25" s="38"/>
    </row>
    <row r="26" spans="2:12" s="1" customFormat="1" ht="18" customHeight="1">
      <c r="B26" s="38"/>
      <c r="E26" s="102" t="s">
        <v>37</v>
      </c>
      <c r="I26" s="115" t="s">
        <v>28</v>
      </c>
      <c r="J26" s="102" t="s">
        <v>19</v>
      </c>
      <c r="L26" s="38"/>
    </row>
    <row r="27" spans="2:12" s="1" customFormat="1" ht="6.95" customHeight="1">
      <c r="B27" s="38"/>
      <c r="I27" s="114"/>
      <c r="L27" s="38"/>
    </row>
    <row r="28" spans="2:12" s="1" customFormat="1" ht="12" customHeight="1">
      <c r="B28" s="38"/>
      <c r="D28" s="113" t="s">
        <v>38</v>
      </c>
      <c r="I28" s="114"/>
      <c r="L28" s="38"/>
    </row>
    <row r="29" spans="2:12" s="7" customFormat="1" ht="51" customHeight="1">
      <c r="B29" s="117"/>
      <c r="E29" s="377" t="s">
        <v>39</v>
      </c>
      <c r="F29" s="377"/>
      <c r="G29" s="377"/>
      <c r="H29" s="377"/>
      <c r="I29" s="118"/>
      <c r="L29" s="117"/>
    </row>
    <row r="30" spans="2:12" s="1" customFormat="1" ht="6.95" customHeight="1">
      <c r="B30" s="38"/>
      <c r="I30" s="114"/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40</v>
      </c>
      <c r="I32" s="114"/>
      <c r="J32" s="121">
        <f>ROUND(J95, 2)</f>
        <v>0</v>
      </c>
      <c r="L32" s="38"/>
    </row>
    <row r="33" spans="2:12" s="1" customFormat="1" ht="6.95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5" customHeight="1">
      <c r="B34" s="38"/>
      <c r="F34" s="122" t="s">
        <v>42</v>
      </c>
      <c r="I34" s="123" t="s">
        <v>41</v>
      </c>
      <c r="J34" s="122" t="s">
        <v>43</v>
      </c>
      <c r="L34" s="38"/>
    </row>
    <row r="35" spans="2:12" s="1" customFormat="1" ht="14.45" customHeight="1">
      <c r="B35" s="38"/>
      <c r="D35" s="124" t="s">
        <v>44</v>
      </c>
      <c r="E35" s="113" t="s">
        <v>45</v>
      </c>
      <c r="F35" s="125">
        <f>ROUND((SUM(BE95:BE270)),  2)</f>
        <v>0</v>
      </c>
      <c r="I35" s="126">
        <v>0.21</v>
      </c>
      <c r="J35" s="125">
        <f>ROUND(((SUM(BE95:BE270))*I35),  2)</f>
        <v>0</v>
      </c>
      <c r="L35" s="38"/>
    </row>
    <row r="36" spans="2:12" s="1" customFormat="1" ht="14.45" customHeight="1">
      <c r="B36" s="38"/>
      <c r="E36" s="113" t="s">
        <v>46</v>
      </c>
      <c r="F36" s="125">
        <f>ROUND((SUM(BF95:BF270)),  2)</f>
        <v>0</v>
      </c>
      <c r="I36" s="126">
        <v>0.15</v>
      </c>
      <c r="J36" s="125">
        <f>ROUND(((SUM(BF95:BF270))*I36),  2)</f>
        <v>0</v>
      </c>
      <c r="L36" s="38"/>
    </row>
    <row r="37" spans="2:12" s="1" customFormat="1" ht="14.45" hidden="1" customHeight="1">
      <c r="B37" s="38"/>
      <c r="E37" s="113" t="s">
        <v>47</v>
      </c>
      <c r="F37" s="125">
        <f>ROUND((SUM(BG95:BG270)),  2)</f>
        <v>0</v>
      </c>
      <c r="I37" s="126">
        <v>0.21</v>
      </c>
      <c r="J37" s="125">
        <f>0</f>
        <v>0</v>
      </c>
      <c r="L37" s="38"/>
    </row>
    <row r="38" spans="2:12" s="1" customFormat="1" ht="14.45" hidden="1" customHeight="1">
      <c r="B38" s="38"/>
      <c r="E38" s="113" t="s">
        <v>48</v>
      </c>
      <c r="F38" s="125">
        <f>ROUND((SUM(BH95:BH270)),  2)</f>
        <v>0</v>
      </c>
      <c r="I38" s="126">
        <v>0.15</v>
      </c>
      <c r="J38" s="125">
        <f>0</f>
        <v>0</v>
      </c>
      <c r="L38" s="38"/>
    </row>
    <row r="39" spans="2:12" s="1" customFormat="1" ht="14.45" hidden="1" customHeight="1">
      <c r="B39" s="38"/>
      <c r="E39" s="113" t="s">
        <v>49</v>
      </c>
      <c r="F39" s="125">
        <f>ROUND((SUM(BI95:BI270)),  2)</f>
        <v>0</v>
      </c>
      <c r="I39" s="126">
        <v>0</v>
      </c>
      <c r="J39" s="125">
        <f>0</f>
        <v>0</v>
      </c>
      <c r="L39" s="38"/>
    </row>
    <row r="40" spans="2:12" s="1" customFormat="1" ht="6.95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50</v>
      </c>
      <c r="E41" s="129"/>
      <c r="F41" s="129"/>
      <c r="G41" s="130" t="s">
        <v>51</v>
      </c>
      <c r="H41" s="131" t="s">
        <v>52</v>
      </c>
      <c r="I41" s="132"/>
      <c r="J41" s="133">
        <f>SUM(J32:J39)</f>
        <v>0</v>
      </c>
      <c r="K41" s="134"/>
      <c r="L41" s="38"/>
    </row>
    <row r="42" spans="2:12" s="1" customFormat="1" ht="14.45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5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8" t="str">
        <f>E7</f>
        <v>SO 220 Sadové úpravy</v>
      </c>
      <c r="F50" s="379"/>
      <c r="G50" s="379"/>
      <c r="H50" s="379"/>
      <c r="I50" s="114"/>
      <c r="J50" s="35"/>
      <c r="K50" s="35"/>
      <c r="L50" s="38"/>
    </row>
    <row r="51" spans="2:47" ht="12" customHeight="1">
      <c r="B51" s="21"/>
      <c r="C51" s="29" t="s">
        <v>102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8" t="s">
        <v>103</v>
      </c>
      <c r="F52" s="380"/>
      <c r="G52" s="380"/>
      <c r="H52" s="380"/>
      <c r="I52" s="114"/>
      <c r="J52" s="35"/>
      <c r="K52" s="35"/>
      <c r="L52" s="38"/>
    </row>
    <row r="53" spans="2:47" s="1" customFormat="1" ht="12" customHeight="1">
      <c r="B53" s="34"/>
      <c r="C53" s="29" t="s">
        <v>104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7" t="str">
        <f>E11</f>
        <v>05 - Následná rozvojová péče</v>
      </c>
      <c r="F54" s="380"/>
      <c r="G54" s="380"/>
      <c r="H54" s="380"/>
      <c r="I54" s="114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Moravská Ostrava</v>
      </c>
      <c r="G56" s="35"/>
      <c r="H56" s="35"/>
      <c r="I56" s="115" t="s">
        <v>23</v>
      </c>
      <c r="J56" s="58" t="str">
        <f>IF(J14="","",J14)</f>
        <v>13. 4. 2020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2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2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107</v>
      </c>
      <c r="D61" s="142"/>
      <c r="E61" s="142"/>
      <c r="F61" s="142"/>
      <c r="G61" s="142"/>
      <c r="H61" s="142"/>
      <c r="I61" s="143"/>
      <c r="J61" s="144" t="s">
        <v>108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9" customHeight="1">
      <c r="B63" s="34"/>
      <c r="C63" s="145" t="s">
        <v>72</v>
      </c>
      <c r="D63" s="35"/>
      <c r="E63" s="35"/>
      <c r="F63" s="35"/>
      <c r="G63" s="35"/>
      <c r="H63" s="35"/>
      <c r="I63" s="114"/>
      <c r="J63" s="76">
        <f>J95</f>
        <v>0</v>
      </c>
      <c r="K63" s="35"/>
      <c r="L63" s="38"/>
      <c r="AU63" s="17" t="s">
        <v>109</v>
      </c>
    </row>
    <row r="64" spans="2:47" s="8" customFormat="1" ht="24.95" customHeight="1">
      <c r="B64" s="146"/>
      <c r="C64" s="147"/>
      <c r="D64" s="148" t="s">
        <v>110</v>
      </c>
      <c r="E64" s="149"/>
      <c r="F64" s="149"/>
      <c r="G64" s="149"/>
      <c r="H64" s="149"/>
      <c r="I64" s="150"/>
      <c r="J64" s="151">
        <f>J96</f>
        <v>0</v>
      </c>
      <c r="K64" s="147"/>
      <c r="L64" s="152"/>
    </row>
    <row r="65" spans="2:12" s="9" customFormat="1" ht="19.899999999999999" customHeight="1">
      <c r="B65" s="153"/>
      <c r="C65" s="96"/>
      <c r="D65" s="154" t="s">
        <v>732</v>
      </c>
      <c r="E65" s="155"/>
      <c r="F65" s="155"/>
      <c r="G65" s="155"/>
      <c r="H65" s="155"/>
      <c r="I65" s="156"/>
      <c r="J65" s="157">
        <f>J97</f>
        <v>0</v>
      </c>
      <c r="K65" s="96"/>
      <c r="L65" s="158"/>
    </row>
    <row r="66" spans="2:12" s="9" customFormat="1" ht="14.85" customHeight="1">
      <c r="B66" s="153"/>
      <c r="C66" s="96"/>
      <c r="D66" s="154" t="s">
        <v>733</v>
      </c>
      <c r="E66" s="155"/>
      <c r="F66" s="155"/>
      <c r="G66" s="155"/>
      <c r="H66" s="155"/>
      <c r="I66" s="156"/>
      <c r="J66" s="157">
        <f>J98</f>
        <v>0</v>
      </c>
      <c r="K66" s="96"/>
      <c r="L66" s="158"/>
    </row>
    <row r="67" spans="2:12" s="9" customFormat="1" ht="14.85" customHeight="1">
      <c r="B67" s="153"/>
      <c r="C67" s="96"/>
      <c r="D67" s="154" t="s">
        <v>734</v>
      </c>
      <c r="E67" s="155"/>
      <c r="F67" s="155"/>
      <c r="G67" s="155"/>
      <c r="H67" s="155"/>
      <c r="I67" s="156"/>
      <c r="J67" s="157">
        <f>J150</f>
        <v>0</v>
      </c>
      <c r="K67" s="96"/>
      <c r="L67" s="158"/>
    </row>
    <row r="68" spans="2:12" s="9" customFormat="1" ht="14.85" customHeight="1">
      <c r="B68" s="153"/>
      <c r="C68" s="96"/>
      <c r="D68" s="154" t="s">
        <v>735</v>
      </c>
      <c r="E68" s="155"/>
      <c r="F68" s="155"/>
      <c r="G68" s="155"/>
      <c r="H68" s="155"/>
      <c r="I68" s="156"/>
      <c r="J68" s="157">
        <f>J174</f>
        <v>0</v>
      </c>
      <c r="K68" s="96"/>
      <c r="L68" s="158"/>
    </row>
    <row r="69" spans="2:12" s="9" customFormat="1" ht="14.85" customHeight="1">
      <c r="B69" s="153"/>
      <c r="C69" s="96"/>
      <c r="D69" s="154" t="s">
        <v>736</v>
      </c>
      <c r="E69" s="155"/>
      <c r="F69" s="155"/>
      <c r="G69" s="155"/>
      <c r="H69" s="155"/>
      <c r="I69" s="156"/>
      <c r="J69" s="157">
        <f>J195</f>
        <v>0</v>
      </c>
      <c r="K69" s="96"/>
      <c r="L69" s="158"/>
    </row>
    <row r="70" spans="2:12" s="9" customFormat="1" ht="19.899999999999999" customHeight="1">
      <c r="B70" s="153"/>
      <c r="C70" s="96"/>
      <c r="D70" s="154" t="s">
        <v>119</v>
      </c>
      <c r="E70" s="155"/>
      <c r="F70" s="155"/>
      <c r="G70" s="155"/>
      <c r="H70" s="155"/>
      <c r="I70" s="156"/>
      <c r="J70" s="157">
        <f>J253</f>
        <v>0</v>
      </c>
      <c r="K70" s="96"/>
      <c r="L70" s="158"/>
    </row>
    <row r="71" spans="2:12" s="9" customFormat="1" ht="19.899999999999999" customHeight="1">
      <c r="B71" s="153"/>
      <c r="C71" s="96"/>
      <c r="D71" s="154" t="s">
        <v>120</v>
      </c>
      <c r="E71" s="155"/>
      <c r="F71" s="155"/>
      <c r="G71" s="155"/>
      <c r="H71" s="155"/>
      <c r="I71" s="156"/>
      <c r="J71" s="157">
        <f>J261</f>
        <v>0</v>
      </c>
      <c r="K71" s="96"/>
      <c r="L71" s="158"/>
    </row>
    <row r="72" spans="2:12" s="8" customFormat="1" ht="24.95" customHeight="1">
      <c r="B72" s="146"/>
      <c r="C72" s="147"/>
      <c r="D72" s="148" t="s">
        <v>121</v>
      </c>
      <c r="E72" s="149"/>
      <c r="F72" s="149"/>
      <c r="G72" s="149"/>
      <c r="H72" s="149"/>
      <c r="I72" s="150"/>
      <c r="J72" s="151">
        <f>J264</f>
        <v>0</v>
      </c>
      <c r="K72" s="147"/>
      <c r="L72" s="152"/>
    </row>
    <row r="73" spans="2:12" s="9" customFormat="1" ht="19.899999999999999" customHeight="1">
      <c r="B73" s="153"/>
      <c r="C73" s="96"/>
      <c r="D73" s="154" t="s">
        <v>123</v>
      </c>
      <c r="E73" s="155"/>
      <c r="F73" s="155"/>
      <c r="G73" s="155"/>
      <c r="H73" s="155"/>
      <c r="I73" s="156"/>
      <c r="J73" s="157">
        <f>J265</f>
        <v>0</v>
      </c>
      <c r="K73" s="96"/>
      <c r="L73" s="158"/>
    </row>
    <row r="74" spans="2:12" s="1" customFormat="1" ht="21.75" customHeight="1"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38"/>
    </row>
    <row r="75" spans="2:12" s="1" customFormat="1" ht="6.95" customHeight="1">
      <c r="B75" s="46"/>
      <c r="C75" s="47"/>
      <c r="D75" s="47"/>
      <c r="E75" s="47"/>
      <c r="F75" s="47"/>
      <c r="G75" s="47"/>
      <c r="H75" s="47"/>
      <c r="I75" s="137"/>
      <c r="J75" s="47"/>
      <c r="K75" s="47"/>
      <c r="L75" s="38"/>
    </row>
    <row r="79" spans="2:12" s="1" customFormat="1" ht="6.95" customHeight="1">
      <c r="B79" s="48"/>
      <c r="C79" s="49"/>
      <c r="D79" s="49"/>
      <c r="E79" s="49"/>
      <c r="F79" s="49"/>
      <c r="G79" s="49"/>
      <c r="H79" s="49"/>
      <c r="I79" s="140"/>
      <c r="J79" s="49"/>
      <c r="K79" s="49"/>
      <c r="L79" s="38"/>
    </row>
    <row r="80" spans="2:12" s="1" customFormat="1" ht="24.95" customHeight="1">
      <c r="B80" s="34"/>
      <c r="C80" s="23" t="s">
        <v>124</v>
      </c>
      <c r="D80" s="35"/>
      <c r="E80" s="35"/>
      <c r="F80" s="35"/>
      <c r="G80" s="35"/>
      <c r="H80" s="35"/>
      <c r="I80" s="114"/>
      <c r="J80" s="35"/>
      <c r="K80" s="35"/>
      <c r="L80" s="38"/>
    </row>
    <row r="81" spans="2:63" s="1" customFormat="1" ht="6.95" customHeight="1"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38"/>
    </row>
    <row r="82" spans="2:63" s="1" customFormat="1" ht="12" customHeight="1">
      <c r="B82" s="34"/>
      <c r="C82" s="29" t="s">
        <v>16</v>
      </c>
      <c r="D82" s="35"/>
      <c r="E82" s="35"/>
      <c r="F82" s="35"/>
      <c r="G82" s="35"/>
      <c r="H82" s="35"/>
      <c r="I82" s="114"/>
      <c r="J82" s="35"/>
      <c r="K82" s="35"/>
      <c r="L82" s="38"/>
    </row>
    <row r="83" spans="2:63" s="1" customFormat="1" ht="16.5" customHeight="1">
      <c r="B83" s="34"/>
      <c r="C83" s="35"/>
      <c r="D83" s="35"/>
      <c r="E83" s="378" t="str">
        <f>E7</f>
        <v>SO 220 Sadové úpravy</v>
      </c>
      <c r="F83" s="379"/>
      <c r="G83" s="379"/>
      <c r="H83" s="379"/>
      <c r="I83" s="114"/>
      <c r="J83" s="35"/>
      <c r="K83" s="35"/>
      <c r="L83" s="38"/>
    </row>
    <row r="84" spans="2:63" ht="12" customHeight="1">
      <c r="B84" s="21"/>
      <c r="C84" s="29" t="s">
        <v>102</v>
      </c>
      <c r="D84" s="22"/>
      <c r="E84" s="22"/>
      <c r="F84" s="22"/>
      <c r="G84" s="22"/>
      <c r="H84" s="22"/>
      <c r="J84" s="22"/>
      <c r="K84" s="22"/>
      <c r="L84" s="20"/>
    </row>
    <row r="85" spans="2:63" s="1" customFormat="1" ht="16.5" customHeight="1">
      <c r="B85" s="34"/>
      <c r="C85" s="35"/>
      <c r="D85" s="35"/>
      <c r="E85" s="378" t="s">
        <v>103</v>
      </c>
      <c r="F85" s="380"/>
      <c r="G85" s="380"/>
      <c r="H85" s="380"/>
      <c r="I85" s="114"/>
      <c r="J85" s="35"/>
      <c r="K85" s="35"/>
      <c r="L85" s="38"/>
    </row>
    <row r="86" spans="2:63" s="1" customFormat="1" ht="12" customHeight="1">
      <c r="B86" s="34"/>
      <c r="C86" s="29" t="s">
        <v>104</v>
      </c>
      <c r="D86" s="35"/>
      <c r="E86" s="35"/>
      <c r="F86" s="35"/>
      <c r="G86" s="35"/>
      <c r="H86" s="35"/>
      <c r="I86" s="114"/>
      <c r="J86" s="35"/>
      <c r="K86" s="35"/>
      <c r="L86" s="38"/>
    </row>
    <row r="87" spans="2:63" s="1" customFormat="1" ht="16.5" customHeight="1">
      <c r="B87" s="34"/>
      <c r="C87" s="35"/>
      <c r="D87" s="35"/>
      <c r="E87" s="347" t="str">
        <f>E11</f>
        <v>05 - Následná rozvojová péče</v>
      </c>
      <c r="F87" s="380"/>
      <c r="G87" s="380"/>
      <c r="H87" s="380"/>
      <c r="I87" s="114"/>
      <c r="J87" s="35"/>
      <c r="K87" s="35"/>
      <c r="L87" s="38"/>
    </row>
    <row r="88" spans="2:63" s="1" customFormat="1" ht="6.95" customHeight="1"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38"/>
    </row>
    <row r="89" spans="2:63" s="1" customFormat="1" ht="12" customHeight="1">
      <c r="B89" s="34"/>
      <c r="C89" s="29" t="s">
        <v>21</v>
      </c>
      <c r="D89" s="35"/>
      <c r="E89" s="35"/>
      <c r="F89" s="27" t="str">
        <f>F14</f>
        <v>Moravská Ostrava</v>
      </c>
      <c r="G89" s="35"/>
      <c r="H89" s="35"/>
      <c r="I89" s="115" t="s">
        <v>23</v>
      </c>
      <c r="J89" s="58" t="str">
        <f>IF(J14="","",J14)</f>
        <v>13. 4. 2020</v>
      </c>
      <c r="K89" s="35"/>
      <c r="L89" s="38"/>
    </row>
    <row r="90" spans="2:63" s="1" customFormat="1" ht="6.95" customHeight="1"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38"/>
    </row>
    <row r="91" spans="2:63" s="1" customFormat="1" ht="15.2" customHeight="1">
      <c r="B91" s="34"/>
      <c r="C91" s="29" t="s">
        <v>25</v>
      </c>
      <c r="D91" s="35"/>
      <c r="E91" s="35"/>
      <c r="F91" s="27" t="str">
        <f>E17</f>
        <v xml:space="preserve"> </v>
      </c>
      <c r="G91" s="35"/>
      <c r="H91" s="35"/>
      <c r="I91" s="115" t="s">
        <v>31</v>
      </c>
      <c r="J91" s="32" t="str">
        <f>E23</f>
        <v>ing. Petra Ličková</v>
      </c>
      <c r="K91" s="35"/>
      <c r="L91" s="38"/>
    </row>
    <row r="92" spans="2:63" s="1" customFormat="1" ht="15.2" customHeight="1">
      <c r="B92" s="34"/>
      <c r="C92" s="29" t="s">
        <v>29</v>
      </c>
      <c r="D92" s="35"/>
      <c r="E92" s="35"/>
      <c r="F92" s="27" t="str">
        <f>IF(E20="","",E20)</f>
        <v>Vyplň údaj</v>
      </c>
      <c r="G92" s="35"/>
      <c r="H92" s="35"/>
      <c r="I92" s="115" t="s">
        <v>35</v>
      </c>
      <c r="J92" s="32" t="str">
        <f>E26</f>
        <v>Arch4green s.r.o.</v>
      </c>
      <c r="K92" s="35"/>
      <c r="L92" s="38"/>
    </row>
    <row r="93" spans="2:63" s="1" customFormat="1" ht="10.35" customHeight="1"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38"/>
    </row>
    <row r="94" spans="2:63" s="10" customFormat="1" ht="29.25" customHeight="1">
      <c r="B94" s="159"/>
      <c r="C94" s="160" t="s">
        <v>125</v>
      </c>
      <c r="D94" s="161" t="s">
        <v>59</v>
      </c>
      <c r="E94" s="161" t="s">
        <v>55</v>
      </c>
      <c r="F94" s="161" t="s">
        <v>56</v>
      </c>
      <c r="G94" s="161" t="s">
        <v>126</v>
      </c>
      <c r="H94" s="161" t="s">
        <v>127</v>
      </c>
      <c r="I94" s="162" t="s">
        <v>128</v>
      </c>
      <c r="J94" s="161" t="s">
        <v>108</v>
      </c>
      <c r="K94" s="163" t="s">
        <v>129</v>
      </c>
      <c r="L94" s="164"/>
      <c r="M94" s="67" t="s">
        <v>19</v>
      </c>
      <c r="N94" s="68" t="s">
        <v>44</v>
      </c>
      <c r="O94" s="68" t="s">
        <v>130</v>
      </c>
      <c r="P94" s="68" t="s">
        <v>131</v>
      </c>
      <c r="Q94" s="68" t="s">
        <v>132</v>
      </c>
      <c r="R94" s="68" t="s">
        <v>133</v>
      </c>
      <c r="S94" s="68" t="s">
        <v>134</v>
      </c>
      <c r="T94" s="69" t="s">
        <v>135</v>
      </c>
    </row>
    <row r="95" spans="2:63" s="1" customFormat="1" ht="22.9" customHeight="1">
      <c r="B95" s="34"/>
      <c r="C95" s="74" t="s">
        <v>136</v>
      </c>
      <c r="D95" s="35"/>
      <c r="E95" s="35"/>
      <c r="F95" s="35"/>
      <c r="G95" s="35"/>
      <c r="H95" s="35"/>
      <c r="I95" s="114"/>
      <c r="J95" s="165">
        <f>BK95</f>
        <v>0</v>
      </c>
      <c r="K95" s="35"/>
      <c r="L95" s="38"/>
      <c r="M95" s="70"/>
      <c r="N95" s="71"/>
      <c r="O95" s="71"/>
      <c r="P95" s="166">
        <f>P96+P264</f>
        <v>0</v>
      </c>
      <c r="Q95" s="71"/>
      <c r="R95" s="166">
        <f>R96+R264</f>
        <v>6.0993811600000001</v>
      </c>
      <c r="S95" s="71"/>
      <c r="T95" s="167">
        <f>T96+T264</f>
        <v>3.2007599999999998</v>
      </c>
      <c r="AT95" s="17" t="s">
        <v>73</v>
      </c>
      <c r="AU95" s="17" t="s">
        <v>109</v>
      </c>
      <c r="BK95" s="168">
        <f>BK96+BK264</f>
        <v>0</v>
      </c>
    </row>
    <row r="96" spans="2:63" s="11" customFormat="1" ht="25.9" customHeight="1">
      <c r="B96" s="169"/>
      <c r="C96" s="170"/>
      <c r="D96" s="171" t="s">
        <v>73</v>
      </c>
      <c r="E96" s="172" t="s">
        <v>137</v>
      </c>
      <c r="F96" s="172" t="s">
        <v>138</v>
      </c>
      <c r="G96" s="170"/>
      <c r="H96" s="170"/>
      <c r="I96" s="173"/>
      <c r="J96" s="174">
        <f>BK96</f>
        <v>0</v>
      </c>
      <c r="K96" s="170"/>
      <c r="L96" s="175"/>
      <c r="M96" s="176"/>
      <c r="N96" s="177"/>
      <c r="O96" s="177"/>
      <c r="P96" s="178">
        <f>P97+P253+P261</f>
        <v>0</v>
      </c>
      <c r="Q96" s="177"/>
      <c r="R96" s="178">
        <f>R97+R253+R261</f>
        <v>6.0993811600000001</v>
      </c>
      <c r="S96" s="177"/>
      <c r="T96" s="179">
        <f>T97+T253+T261</f>
        <v>3.2007599999999998</v>
      </c>
      <c r="AR96" s="180" t="s">
        <v>81</v>
      </c>
      <c r="AT96" s="181" t="s">
        <v>73</v>
      </c>
      <c r="AU96" s="181" t="s">
        <v>74</v>
      </c>
      <c r="AY96" s="180" t="s">
        <v>139</v>
      </c>
      <c r="BK96" s="182">
        <f>BK97+BK253+BK261</f>
        <v>0</v>
      </c>
    </row>
    <row r="97" spans="2:65" s="11" customFormat="1" ht="22.9" customHeight="1">
      <c r="B97" s="169"/>
      <c r="C97" s="170"/>
      <c r="D97" s="171" t="s">
        <v>73</v>
      </c>
      <c r="E97" s="183" t="s">
        <v>95</v>
      </c>
      <c r="F97" s="183" t="s">
        <v>737</v>
      </c>
      <c r="G97" s="170"/>
      <c r="H97" s="170"/>
      <c r="I97" s="173"/>
      <c r="J97" s="184">
        <f>BK97</f>
        <v>0</v>
      </c>
      <c r="K97" s="170"/>
      <c r="L97" s="175"/>
      <c r="M97" s="176"/>
      <c r="N97" s="177"/>
      <c r="O97" s="177"/>
      <c r="P97" s="178">
        <f>P98+P150+P174+P195</f>
        <v>0</v>
      </c>
      <c r="Q97" s="177"/>
      <c r="R97" s="178">
        <f>R98+R150+R174+R195</f>
        <v>6.0993811600000001</v>
      </c>
      <c r="S97" s="177"/>
      <c r="T97" s="179">
        <f>T98+T150+T174+T195</f>
        <v>3.2007599999999998</v>
      </c>
      <c r="AR97" s="180" t="s">
        <v>81</v>
      </c>
      <c r="AT97" s="181" t="s">
        <v>73</v>
      </c>
      <c r="AU97" s="181" t="s">
        <v>81</v>
      </c>
      <c r="AY97" s="180" t="s">
        <v>139</v>
      </c>
      <c r="BK97" s="182">
        <f>BK98+BK150+BK174+BK195</f>
        <v>0</v>
      </c>
    </row>
    <row r="98" spans="2:65" s="11" customFormat="1" ht="20.85" customHeight="1">
      <c r="B98" s="169"/>
      <c r="C98" s="170"/>
      <c r="D98" s="171" t="s">
        <v>73</v>
      </c>
      <c r="E98" s="183" t="s">
        <v>738</v>
      </c>
      <c r="F98" s="183" t="s">
        <v>739</v>
      </c>
      <c r="G98" s="170"/>
      <c r="H98" s="170"/>
      <c r="I98" s="173"/>
      <c r="J98" s="184">
        <f>BK98</f>
        <v>0</v>
      </c>
      <c r="K98" s="170"/>
      <c r="L98" s="175"/>
      <c r="M98" s="176"/>
      <c r="N98" s="177"/>
      <c r="O98" s="177"/>
      <c r="P98" s="178">
        <f>SUM(P99:P149)</f>
        <v>0</v>
      </c>
      <c r="Q98" s="177"/>
      <c r="R98" s="178">
        <f>SUM(R99:R149)</f>
        <v>0.78162966</v>
      </c>
      <c r="S98" s="177"/>
      <c r="T98" s="179">
        <f>SUM(T99:T149)</f>
        <v>0.10265999999999999</v>
      </c>
      <c r="AR98" s="180" t="s">
        <v>81</v>
      </c>
      <c r="AT98" s="181" t="s">
        <v>73</v>
      </c>
      <c r="AU98" s="181" t="s">
        <v>83</v>
      </c>
      <c r="AY98" s="180" t="s">
        <v>139</v>
      </c>
      <c r="BK98" s="182">
        <f>SUM(BK99:BK149)</f>
        <v>0</v>
      </c>
    </row>
    <row r="99" spans="2:65" s="1" customFormat="1" ht="16.5" customHeight="1">
      <c r="B99" s="34"/>
      <c r="C99" s="185" t="s">
        <v>81</v>
      </c>
      <c r="D99" s="185" t="s">
        <v>141</v>
      </c>
      <c r="E99" s="186" t="s">
        <v>740</v>
      </c>
      <c r="F99" s="187" t="s">
        <v>741</v>
      </c>
      <c r="G99" s="188" t="s">
        <v>170</v>
      </c>
      <c r="H99" s="189">
        <v>33</v>
      </c>
      <c r="I99" s="190"/>
      <c r="J99" s="191">
        <f>ROUND(I99*H99,2)</f>
        <v>0</v>
      </c>
      <c r="K99" s="187" t="s">
        <v>19</v>
      </c>
      <c r="L99" s="38"/>
      <c r="M99" s="192" t="s">
        <v>19</v>
      </c>
      <c r="N99" s="193" t="s">
        <v>45</v>
      </c>
      <c r="O99" s="63"/>
      <c r="P99" s="194">
        <f>O99*H99</f>
        <v>0</v>
      </c>
      <c r="Q99" s="194">
        <v>3.0000000000000001E-5</v>
      </c>
      <c r="R99" s="194">
        <f>Q99*H99</f>
        <v>9.8999999999999999E-4</v>
      </c>
      <c r="S99" s="194">
        <v>0</v>
      </c>
      <c r="T99" s="195">
        <f>S99*H99</f>
        <v>0</v>
      </c>
      <c r="AR99" s="196" t="s">
        <v>146</v>
      </c>
      <c r="AT99" s="196" t="s">
        <v>141</v>
      </c>
      <c r="AU99" s="196" t="s">
        <v>159</v>
      </c>
      <c r="AY99" s="17" t="s">
        <v>139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81</v>
      </c>
      <c r="BK99" s="197">
        <f>ROUND(I99*H99,2)</f>
        <v>0</v>
      </c>
      <c r="BL99" s="17" t="s">
        <v>146</v>
      </c>
      <c r="BM99" s="196" t="s">
        <v>742</v>
      </c>
    </row>
    <row r="100" spans="2:65" s="12" customFormat="1" ht="11.25">
      <c r="B100" s="201"/>
      <c r="C100" s="202"/>
      <c r="D100" s="198" t="s">
        <v>155</v>
      </c>
      <c r="E100" s="203" t="s">
        <v>19</v>
      </c>
      <c r="F100" s="204" t="s">
        <v>743</v>
      </c>
      <c r="G100" s="202"/>
      <c r="H100" s="203" t="s">
        <v>19</v>
      </c>
      <c r="I100" s="205"/>
      <c r="J100" s="202"/>
      <c r="K100" s="202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155</v>
      </c>
      <c r="AU100" s="210" t="s">
        <v>159</v>
      </c>
      <c r="AV100" s="12" t="s">
        <v>81</v>
      </c>
      <c r="AW100" s="12" t="s">
        <v>34</v>
      </c>
      <c r="AX100" s="12" t="s">
        <v>74</v>
      </c>
      <c r="AY100" s="210" t="s">
        <v>139</v>
      </c>
    </row>
    <row r="101" spans="2:65" s="13" customFormat="1" ht="11.25">
      <c r="B101" s="211"/>
      <c r="C101" s="212"/>
      <c r="D101" s="198" t="s">
        <v>155</v>
      </c>
      <c r="E101" s="213" t="s">
        <v>19</v>
      </c>
      <c r="F101" s="214" t="s">
        <v>744</v>
      </c>
      <c r="G101" s="212"/>
      <c r="H101" s="215">
        <v>33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155</v>
      </c>
      <c r="AU101" s="221" t="s">
        <v>159</v>
      </c>
      <c r="AV101" s="13" t="s">
        <v>83</v>
      </c>
      <c r="AW101" s="13" t="s">
        <v>34</v>
      </c>
      <c r="AX101" s="13" t="s">
        <v>74</v>
      </c>
      <c r="AY101" s="221" t="s">
        <v>139</v>
      </c>
    </row>
    <row r="102" spans="2:65" s="14" customFormat="1" ht="11.25">
      <c r="B102" s="222"/>
      <c r="C102" s="223"/>
      <c r="D102" s="198" t="s">
        <v>155</v>
      </c>
      <c r="E102" s="224" t="s">
        <v>19</v>
      </c>
      <c r="F102" s="225" t="s">
        <v>158</v>
      </c>
      <c r="G102" s="223"/>
      <c r="H102" s="226">
        <v>33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155</v>
      </c>
      <c r="AU102" s="232" t="s">
        <v>159</v>
      </c>
      <c r="AV102" s="14" t="s">
        <v>146</v>
      </c>
      <c r="AW102" s="14" t="s">
        <v>34</v>
      </c>
      <c r="AX102" s="14" t="s">
        <v>81</v>
      </c>
      <c r="AY102" s="232" t="s">
        <v>139</v>
      </c>
    </row>
    <row r="103" spans="2:65" s="1" customFormat="1" ht="16.5" customHeight="1">
      <c r="B103" s="34"/>
      <c r="C103" s="185" t="s">
        <v>83</v>
      </c>
      <c r="D103" s="185" t="s">
        <v>141</v>
      </c>
      <c r="E103" s="186" t="s">
        <v>559</v>
      </c>
      <c r="F103" s="187" t="s">
        <v>560</v>
      </c>
      <c r="G103" s="188" t="s">
        <v>458</v>
      </c>
      <c r="H103" s="189">
        <v>20.064</v>
      </c>
      <c r="I103" s="190"/>
      <c r="J103" s="191">
        <f>ROUND(I103*H103,2)</f>
        <v>0</v>
      </c>
      <c r="K103" s="187" t="s">
        <v>19</v>
      </c>
      <c r="L103" s="38"/>
      <c r="M103" s="192" t="s">
        <v>19</v>
      </c>
      <c r="N103" s="193" t="s">
        <v>45</v>
      </c>
      <c r="O103" s="63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AR103" s="196" t="s">
        <v>146</v>
      </c>
      <c r="AT103" s="196" t="s">
        <v>141</v>
      </c>
      <c r="AU103" s="196" t="s">
        <v>159</v>
      </c>
      <c r="AY103" s="17" t="s">
        <v>139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81</v>
      </c>
      <c r="BK103" s="197">
        <f>ROUND(I103*H103,2)</f>
        <v>0</v>
      </c>
      <c r="BL103" s="17" t="s">
        <v>146</v>
      </c>
      <c r="BM103" s="196" t="s">
        <v>745</v>
      </c>
    </row>
    <row r="104" spans="2:65" s="12" customFormat="1" ht="11.25">
      <c r="B104" s="201"/>
      <c r="C104" s="202"/>
      <c r="D104" s="198" t="s">
        <v>155</v>
      </c>
      <c r="E104" s="203" t="s">
        <v>19</v>
      </c>
      <c r="F104" s="204" t="s">
        <v>746</v>
      </c>
      <c r="G104" s="202"/>
      <c r="H104" s="203" t="s">
        <v>19</v>
      </c>
      <c r="I104" s="205"/>
      <c r="J104" s="202"/>
      <c r="K104" s="202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155</v>
      </c>
      <c r="AU104" s="210" t="s">
        <v>159</v>
      </c>
      <c r="AV104" s="12" t="s">
        <v>81</v>
      </c>
      <c r="AW104" s="12" t="s">
        <v>34</v>
      </c>
      <c r="AX104" s="12" t="s">
        <v>74</v>
      </c>
      <c r="AY104" s="210" t="s">
        <v>139</v>
      </c>
    </row>
    <row r="105" spans="2:65" s="13" customFormat="1" ht="11.25">
      <c r="B105" s="211"/>
      <c r="C105" s="212"/>
      <c r="D105" s="198" t="s">
        <v>155</v>
      </c>
      <c r="E105" s="213" t="s">
        <v>19</v>
      </c>
      <c r="F105" s="214" t="s">
        <v>747</v>
      </c>
      <c r="G105" s="212"/>
      <c r="H105" s="215">
        <v>20.064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155</v>
      </c>
      <c r="AU105" s="221" t="s">
        <v>159</v>
      </c>
      <c r="AV105" s="13" t="s">
        <v>83</v>
      </c>
      <c r="AW105" s="13" t="s">
        <v>34</v>
      </c>
      <c r="AX105" s="13" t="s">
        <v>74</v>
      </c>
      <c r="AY105" s="221" t="s">
        <v>139</v>
      </c>
    </row>
    <row r="106" spans="2:65" s="14" customFormat="1" ht="11.25">
      <c r="B106" s="222"/>
      <c r="C106" s="223"/>
      <c r="D106" s="198" t="s">
        <v>155</v>
      </c>
      <c r="E106" s="224" t="s">
        <v>19</v>
      </c>
      <c r="F106" s="225" t="s">
        <v>158</v>
      </c>
      <c r="G106" s="223"/>
      <c r="H106" s="226">
        <v>20.064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AT106" s="232" t="s">
        <v>155</v>
      </c>
      <c r="AU106" s="232" t="s">
        <v>159</v>
      </c>
      <c r="AV106" s="14" t="s">
        <v>146</v>
      </c>
      <c r="AW106" s="14" t="s">
        <v>34</v>
      </c>
      <c r="AX106" s="14" t="s">
        <v>81</v>
      </c>
      <c r="AY106" s="232" t="s">
        <v>139</v>
      </c>
    </row>
    <row r="107" spans="2:65" s="1" customFormat="1" ht="16.5" customHeight="1">
      <c r="B107" s="34"/>
      <c r="C107" s="185" t="s">
        <v>159</v>
      </c>
      <c r="D107" s="185" t="s">
        <v>141</v>
      </c>
      <c r="E107" s="186" t="s">
        <v>748</v>
      </c>
      <c r="F107" s="187" t="s">
        <v>749</v>
      </c>
      <c r="G107" s="188" t="s">
        <v>170</v>
      </c>
      <c r="H107" s="189">
        <v>33</v>
      </c>
      <c r="I107" s="190"/>
      <c r="J107" s="191">
        <f>ROUND(I107*H107,2)</f>
        <v>0</v>
      </c>
      <c r="K107" s="187" t="s">
        <v>19</v>
      </c>
      <c r="L107" s="38"/>
      <c r="M107" s="192" t="s">
        <v>19</v>
      </c>
      <c r="N107" s="193" t="s">
        <v>45</v>
      </c>
      <c r="O107" s="63"/>
      <c r="P107" s="194">
        <f>O107*H107</f>
        <v>0</v>
      </c>
      <c r="Q107" s="194">
        <v>3.0000000000000001E-5</v>
      </c>
      <c r="R107" s="194">
        <f>Q107*H107</f>
        <v>9.8999999999999999E-4</v>
      </c>
      <c r="S107" s="194">
        <v>0</v>
      </c>
      <c r="T107" s="195">
        <f>S107*H107</f>
        <v>0</v>
      </c>
      <c r="AR107" s="196" t="s">
        <v>146</v>
      </c>
      <c r="AT107" s="196" t="s">
        <v>141</v>
      </c>
      <c r="AU107" s="196" t="s">
        <v>159</v>
      </c>
      <c r="AY107" s="17" t="s">
        <v>139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7" t="s">
        <v>81</v>
      </c>
      <c r="BK107" s="197">
        <f>ROUND(I107*H107,2)</f>
        <v>0</v>
      </c>
      <c r="BL107" s="17" t="s">
        <v>146</v>
      </c>
      <c r="BM107" s="196" t="s">
        <v>750</v>
      </c>
    </row>
    <row r="108" spans="2:65" s="12" customFormat="1" ht="11.25">
      <c r="B108" s="201"/>
      <c r="C108" s="202"/>
      <c r="D108" s="198" t="s">
        <v>155</v>
      </c>
      <c r="E108" s="203" t="s">
        <v>19</v>
      </c>
      <c r="F108" s="204" t="s">
        <v>743</v>
      </c>
      <c r="G108" s="202"/>
      <c r="H108" s="203" t="s">
        <v>19</v>
      </c>
      <c r="I108" s="205"/>
      <c r="J108" s="202"/>
      <c r="K108" s="202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155</v>
      </c>
      <c r="AU108" s="210" t="s">
        <v>159</v>
      </c>
      <c r="AV108" s="12" t="s">
        <v>81</v>
      </c>
      <c r="AW108" s="12" t="s">
        <v>34</v>
      </c>
      <c r="AX108" s="12" t="s">
        <v>74</v>
      </c>
      <c r="AY108" s="210" t="s">
        <v>139</v>
      </c>
    </row>
    <row r="109" spans="2:65" s="13" customFormat="1" ht="11.25">
      <c r="B109" s="211"/>
      <c r="C109" s="212"/>
      <c r="D109" s="198" t="s">
        <v>155</v>
      </c>
      <c r="E109" s="213" t="s">
        <v>19</v>
      </c>
      <c r="F109" s="214" t="s">
        <v>744</v>
      </c>
      <c r="G109" s="212"/>
      <c r="H109" s="215">
        <v>33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155</v>
      </c>
      <c r="AU109" s="221" t="s">
        <v>159</v>
      </c>
      <c r="AV109" s="13" t="s">
        <v>83</v>
      </c>
      <c r="AW109" s="13" t="s">
        <v>34</v>
      </c>
      <c r="AX109" s="13" t="s">
        <v>74</v>
      </c>
      <c r="AY109" s="221" t="s">
        <v>139</v>
      </c>
    </row>
    <row r="110" spans="2:65" s="14" customFormat="1" ht="11.25">
      <c r="B110" s="222"/>
      <c r="C110" s="223"/>
      <c r="D110" s="198" t="s">
        <v>155</v>
      </c>
      <c r="E110" s="224" t="s">
        <v>19</v>
      </c>
      <c r="F110" s="225" t="s">
        <v>158</v>
      </c>
      <c r="G110" s="223"/>
      <c r="H110" s="226">
        <v>33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155</v>
      </c>
      <c r="AU110" s="232" t="s">
        <v>159</v>
      </c>
      <c r="AV110" s="14" t="s">
        <v>146</v>
      </c>
      <c r="AW110" s="14" t="s">
        <v>34</v>
      </c>
      <c r="AX110" s="14" t="s">
        <v>81</v>
      </c>
      <c r="AY110" s="232" t="s">
        <v>139</v>
      </c>
    </row>
    <row r="111" spans="2:65" s="1" customFormat="1" ht="16.5" customHeight="1">
      <c r="B111" s="34"/>
      <c r="C111" s="233" t="s">
        <v>146</v>
      </c>
      <c r="D111" s="233" t="s">
        <v>160</v>
      </c>
      <c r="E111" s="234" t="s">
        <v>651</v>
      </c>
      <c r="F111" s="235" t="s">
        <v>652</v>
      </c>
      <c r="G111" s="236" t="s">
        <v>458</v>
      </c>
      <c r="H111" s="237">
        <v>20.064</v>
      </c>
      <c r="I111" s="238"/>
      <c r="J111" s="239">
        <f>ROUND(I111*H111,2)</f>
        <v>0</v>
      </c>
      <c r="K111" s="235" t="s">
        <v>145</v>
      </c>
      <c r="L111" s="240"/>
      <c r="M111" s="241" t="s">
        <v>19</v>
      </c>
      <c r="N111" s="242" t="s">
        <v>45</v>
      </c>
      <c r="O111" s="63"/>
      <c r="P111" s="194">
        <f>O111*H111</f>
        <v>0</v>
      </c>
      <c r="Q111" s="194">
        <v>0</v>
      </c>
      <c r="R111" s="194">
        <f>Q111*H111</f>
        <v>0</v>
      </c>
      <c r="S111" s="194">
        <v>0</v>
      </c>
      <c r="T111" s="195">
        <f>S111*H111</f>
        <v>0</v>
      </c>
      <c r="AR111" s="196" t="s">
        <v>164</v>
      </c>
      <c r="AT111" s="196" t="s">
        <v>160</v>
      </c>
      <c r="AU111" s="196" t="s">
        <v>159</v>
      </c>
      <c r="AY111" s="17" t="s">
        <v>139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7" t="s">
        <v>81</v>
      </c>
      <c r="BK111" s="197">
        <f>ROUND(I111*H111,2)</f>
        <v>0</v>
      </c>
      <c r="BL111" s="17" t="s">
        <v>146</v>
      </c>
      <c r="BM111" s="196" t="s">
        <v>751</v>
      </c>
    </row>
    <row r="112" spans="2:65" s="1" customFormat="1" ht="19.5">
      <c r="B112" s="34"/>
      <c r="C112" s="35"/>
      <c r="D112" s="198" t="s">
        <v>172</v>
      </c>
      <c r="E112" s="35"/>
      <c r="F112" s="199" t="s">
        <v>654</v>
      </c>
      <c r="G112" s="35"/>
      <c r="H112" s="35"/>
      <c r="I112" s="114"/>
      <c r="J112" s="35"/>
      <c r="K112" s="35"/>
      <c r="L112" s="38"/>
      <c r="M112" s="200"/>
      <c r="N112" s="63"/>
      <c r="O112" s="63"/>
      <c r="P112" s="63"/>
      <c r="Q112" s="63"/>
      <c r="R112" s="63"/>
      <c r="S112" s="63"/>
      <c r="T112" s="64"/>
      <c r="AT112" s="17" t="s">
        <v>172</v>
      </c>
      <c r="AU112" s="17" t="s">
        <v>159</v>
      </c>
    </row>
    <row r="113" spans="2:65" s="1" customFormat="1" ht="16.5" customHeight="1">
      <c r="B113" s="34"/>
      <c r="C113" s="185" t="s">
        <v>177</v>
      </c>
      <c r="D113" s="185" t="s">
        <v>141</v>
      </c>
      <c r="E113" s="186" t="s">
        <v>645</v>
      </c>
      <c r="F113" s="187" t="s">
        <v>646</v>
      </c>
      <c r="G113" s="188" t="s">
        <v>458</v>
      </c>
      <c r="H113" s="189">
        <v>20.064</v>
      </c>
      <c r="I113" s="190"/>
      <c r="J113" s="191">
        <f>ROUND(I113*H113,2)</f>
        <v>0</v>
      </c>
      <c r="K113" s="187" t="s">
        <v>145</v>
      </c>
      <c r="L113" s="38"/>
      <c r="M113" s="192" t="s">
        <v>19</v>
      </c>
      <c r="N113" s="193" t="s">
        <v>45</v>
      </c>
      <c r="O113" s="63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AR113" s="196" t="s">
        <v>146</v>
      </c>
      <c r="AT113" s="196" t="s">
        <v>141</v>
      </c>
      <c r="AU113" s="196" t="s">
        <v>159</v>
      </c>
      <c r="AY113" s="17" t="s">
        <v>139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7" t="s">
        <v>81</v>
      </c>
      <c r="BK113" s="197">
        <f>ROUND(I113*H113,2)</f>
        <v>0</v>
      </c>
      <c r="BL113" s="17" t="s">
        <v>146</v>
      </c>
      <c r="BM113" s="196" t="s">
        <v>752</v>
      </c>
    </row>
    <row r="114" spans="2:65" s="1" customFormat="1" ht="48.75">
      <c r="B114" s="34"/>
      <c r="C114" s="35"/>
      <c r="D114" s="198" t="s">
        <v>148</v>
      </c>
      <c r="E114" s="35"/>
      <c r="F114" s="199" t="s">
        <v>648</v>
      </c>
      <c r="G114" s="35"/>
      <c r="H114" s="35"/>
      <c r="I114" s="114"/>
      <c r="J114" s="35"/>
      <c r="K114" s="35"/>
      <c r="L114" s="38"/>
      <c r="M114" s="200"/>
      <c r="N114" s="63"/>
      <c r="O114" s="63"/>
      <c r="P114" s="63"/>
      <c r="Q114" s="63"/>
      <c r="R114" s="63"/>
      <c r="S114" s="63"/>
      <c r="T114" s="64"/>
      <c r="AT114" s="17" t="s">
        <v>148</v>
      </c>
      <c r="AU114" s="17" t="s">
        <v>159</v>
      </c>
    </row>
    <row r="115" spans="2:65" s="1" customFormat="1" ht="16.5" customHeight="1">
      <c r="B115" s="34"/>
      <c r="C115" s="185" t="s">
        <v>182</v>
      </c>
      <c r="D115" s="185" t="s">
        <v>141</v>
      </c>
      <c r="E115" s="186" t="s">
        <v>655</v>
      </c>
      <c r="F115" s="187" t="s">
        <v>656</v>
      </c>
      <c r="G115" s="188" t="s">
        <v>458</v>
      </c>
      <c r="H115" s="189">
        <v>20.064</v>
      </c>
      <c r="I115" s="190"/>
      <c r="J115" s="191">
        <f>ROUND(I115*H115,2)</f>
        <v>0</v>
      </c>
      <c r="K115" s="187" t="s">
        <v>145</v>
      </c>
      <c r="L115" s="38"/>
      <c r="M115" s="192" t="s">
        <v>19</v>
      </c>
      <c r="N115" s="193" t="s">
        <v>45</v>
      </c>
      <c r="O115" s="63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196" t="s">
        <v>146</v>
      </c>
      <c r="AT115" s="196" t="s">
        <v>141</v>
      </c>
      <c r="AU115" s="196" t="s">
        <v>159</v>
      </c>
      <c r="AY115" s="17" t="s">
        <v>139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81</v>
      </c>
      <c r="BK115" s="197">
        <f>ROUND(I115*H115,2)</f>
        <v>0</v>
      </c>
      <c r="BL115" s="17" t="s">
        <v>146</v>
      </c>
      <c r="BM115" s="196" t="s">
        <v>753</v>
      </c>
    </row>
    <row r="116" spans="2:65" s="1" customFormat="1" ht="48.75">
      <c r="B116" s="34"/>
      <c r="C116" s="35"/>
      <c r="D116" s="198" t="s">
        <v>148</v>
      </c>
      <c r="E116" s="35"/>
      <c r="F116" s="199" t="s">
        <v>648</v>
      </c>
      <c r="G116" s="35"/>
      <c r="H116" s="35"/>
      <c r="I116" s="114"/>
      <c r="J116" s="35"/>
      <c r="K116" s="35"/>
      <c r="L116" s="38"/>
      <c r="M116" s="200"/>
      <c r="N116" s="63"/>
      <c r="O116" s="63"/>
      <c r="P116" s="63"/>
      <c r="Q116" s="63"/>
      <c r="R116" s="63"/>
      <c r="S116" s="63"/>
      <c r="T116" s="64"/>
      <c r="AT116" s="17" t="s">
        <v>148</v>
      </c>
      <c r="AU116" s="17" t="s">
        <v>159</v>
      </c>
    </row>
    <row r="117" spans="2:65" s="1" customFormat="1" ht="16.5" customHeight="1">
      <c r="B117" s="34"/>
      <c r="C117" s="185" t="s">
        <v>187</v>
      </c>
      <c r="D117" s="185" t="s">
        <v>141</v>
      </c>
      <c r="E117" s="186" t="s">
        <v>754</v>
      </c>
      <c r="F117" s="187" t="s">
        <v>755</v>
      </c>
      <c r="G117" s="188" t="s">
        <v>144</v>
      </c>
      <c r="H117" s="189">
        <v>232.2</v>
      </c>
      <c r="I117" s="190"/>
      <c r="J117" s="191">
        <f>ROUND(I117*H117,2)</f>
        <v>0</v>
      </c>
      <c r="K117" s="187" t="s">
        <v>145</v>
      </c>
      <c r="L117" s="38"/>
      <c r="M117" s="192" t="s">
        <v>19</v>
      </c>
      <c r="N117" s="193" t="s">
        <v>45</v>
      </c>
      <c r="O117" s="63"/>
      <c r="P117" s="194">
        <f>O117*H117</f>
        <v>0</v>
      </c>
      <c r="Q117" s="194">
        <v>2.9999999999999999E-7</v>
      </c>
      <c r="R117" s="194">
        <f>Q117*H117</f>
        <v>6.9659999999999994E-5</v>
      </c>
      <c r="S117" s="194">
        <v>2.9999999999999997E-4</v>
      </c>
      <c r="T117" s="195">
        <f>S117*H117</f>
        <v>6.9659999999999986E-2</v>
      </c>
      <c r="AR117" s="196" t="s">
        <v>146</v>
      </c>
      <c r="AT117" s="196" t="s">
        <v>141</v>
      </c>
      <c r="AU117" s="196" t="s">
        <v>159</v>
      </c>
      <c r="AY117" s="17" t="s">
        <v>139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7" t="s">
        <v>81</v>
      </c>
      <c r="BK117" s="197">
        <f>ROUND(I117*H117,2)</f>
        <v>0</v>
      </c>
      <c r="BL117" s="17" t="s">
        <v>146</v>
      </c>
      <c r="BM117" s="196" t="s">
        <v>756</v>
      </c>
    </row>
    <row r="118" spans="2:65" s="1" customFormat="1" ht="68.25">
      <c r="B118" s="34"/>
      <c r="C118" s="35"/>
      <c r="D118" s="198" t="s">
        <v>148</v>
      </c>
      <c r="E118" s="35"/>
      <c r="F118" s="199" t="s">
        <v>377</v>
      </c>
      <c r="G118" s="35"/>
      <c r="H118" s="35"/>
      <c r="I118" s="114"/>
      <c r="J118" s="35"/>
      <c r="K118" s="35"/>
      <c r="L118" s="38"/>
      <c r="M118" s="200"/>
      <c r="N118" s="63"/>
      <c r="O118" s="63"/>
      <c r="P118" s="63"/>
      <c r="Q118" s="63"/>
      <c r="R118" s="63"/>
      <c r="S118" s="63"/>
      <c r="T118" s="64"/>
      <c r="AT118" s="17" t="s">
        <v>148</v>
      </c>
      <c r="AU118" s="17" t="s">
        <v>159</v>
      </c>
    </row>
    <row r="119" spans="2:65" s="12" customFormat="1" ht="11.25">
      <c r="B119" s="201"/>
      <c r="C119" s="202"/>
      <c r="D119" s="198" t="s">
        <v>155</v>
      </c>
      <c r="E119" s="203" t="s">
        <v>19</v>
      </c>
      <c r="F119" s="204" t="s">
        <v>757</v>
      </c>
      <c r="G119" s="202"/>
      <c r="H119" s="203" t="s">
        <v>19</v>
      </c>
      <c r="I119" s="205"/>
      <c r="J119" s="202"/>
      <c r="K119" s="202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155</v>
      </c>
      <c r="AU119" s="210" t="s">
        <v>159</v>
      </c>
      <c r="AV119" s="12" t="s">
        <v>81</v>
      </c>
      <c r="AW119" s="12" t="s">
        <v>34</v>
      </c>
      <c r="AX119" s="12" t="s">
        <v>74</v>
      </c>
      <c r="AY119" s="210" t="s">
        <v>139</v>
      </c>
    </row>
    <row r="120" spans="2:65" s="13" customFormat="1" ht="11.25">
      <c r="B120" s="211"/>
      <c r="C120" s="212"/>
      <c r="D120" s="198" t="s">
        <v>155</v>
      </c>
      <c r="E120" s="213" t="s">
        <v>19</v>
      </c>
      <c r="F120" s="214" t="s">
        <v>758</v>
      </c>
      <c r="G120" s="212"/>
      <c r="H120" s="215">
        <v>232.2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155</v>
      </c>
      <c r="AU120" s="221" t="s">
        <v>159</v>
      </c>
      <c r="AV120" s="13" t="s">
        <v>83</v>
      </c>
      <c r="AW120" s="13" t="s">
        <v>34</v>
      </c>
      <c r="AX120" s="13" t="s">
        <v>74</v>
      </c>
      <c r="AY120" s="221" t="s">
        <v>139</v>
      </c>
    </row>
    <row r="121" spans="2:65" s="14" customFormat="1" ht="11.25">
      <c r="B121" s="222"/>
      <c r="C121" s="223"/>
      <c r="D121" s="198" t="s">
        <v>155</v>
      </c>
      <c r="E121" s="224" t="s">
        <v>19</v>
      </c>
      <c r="F121" s="225" t="s">
        <v>158</v>
      </c>
      <c r="G121" s="223"/>
      <c r="H121" s="226">
        <v>232.2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155</v>
      </c>
      <c r="AU121" s="232" t="s">
        <v>159</v>
      </c>
      <c r="AV121" s="14" t="s">
        <v>146</v>
      </c>
      <c r="AW121" s="14" t="s">
        <v>34</v>
      </c>
      <c r="AX121" s="14" t="s">
        <v>81</v>
      </c>
      <c r="AY121" s="232" t="s">
        <v>139</v>
      </c>
    </row>
    <row r="122" spans="2:65" s="1" customFormat="1" ht="16.5" customHeight="1">
      <c r="B122" s="34"/>
      <c r="C122" s="185" t="s">
        <v>164</v>
      </c>
      <c r="D122" s="185" t="s">
        <v>141</v>
      </c>
      <c r="E122" s="186" t="s">
        <v>521</v>
      </c>
      <c r="F122" s="187" t="s">
        <v>522</v>
      </c>
      <c r="G122" s="188" t="s">
        <v>144</v>
      </c>
      <c r="H122" s="189">
        <v>77.400000000000006</v>
      </c>
      <c r="I122" s="190"/>
      <c r="J122" s="191">
        <f>ROUND(I122*H122,2)</f>
        <v>0</v>
      </c>
      <c r="K122" s="187" t="s">
        <v>145</v>
      </c>
      <c r="L122" s="38"/>
      <c r="M122" s="192" t="s">
        <v>19</v>
      </c>
      <c r="N122" s="193" t="s">
        <v>45</v>
      </c>
      <c r="O122" s="63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AR122" s="196" t="s">
        <v>146</v>
      </c>
      <c r="AT122" s="196" t="s">
        <v>141</v>
      </c>
      <c r="AU122" s="196" t="s">
        <v>159</v>
      </c>
      <c r="AY122" s="17" t="s">
        <v>139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81</v>
      </c>
      <c r="BK122" s="197">
        <f>ROUND(I122*H122,2)</f>
        <v>0</v>
      </c>
      <c r="BL122" s="17" t="s">
        <v>146</v>
      </c>
      <c r="BM122" s="196" t="s">
        <v>759</v>
      </c>
    </row>
    <row r="123" spans="2:65" s="1" customFormat="1" ht="78">
      <c r="B123" s="34"/>
      <c r="C123" s="35"/>
      <c r="D123" s="198" t="s">
        <v>148</v>
      </c>
      <c r="E123" s="35"/>
      <c r="F123" s="199" t="s">
        <v>524</v>
      </c>
      <c r="G123" s="35"/>
      <c r="H123" s="35"/>
      <c r="I123" s="114"/>
      <c r="J123" s="35"/>
      <c r="K123" s="35"/>
      <c r="L123" s="38"/>
      <c r="M123" s="200"/>
      <c r="N123" s="63"/>
      <c r="O123" s="63"/>
      <c r="P123" s="63"/>
      <c r="Q123" s="63"/>
      <c r="R123" s="63"/>
      <c r="S123" s="63"/>
      <c r="T123" s="64"/>
      <c r="AT123" s="17" t="s">
        <v>148</v>
      </c>
      <c r="AU123" s="17" t="s">
        <v>159</v>
      </c>
    </row>
    <row r="124" spans="2:65" s="12" customFormat="1" ht="11.25">
      <c r="B124" s="201"/>
      <c r="C124" s="202"/>
      <c r="D124" s="198" t="s">
        <v>155</v>
      </c>
      <c r="E124" s="203" t="s">
        <v>19</v>
      </c>
      <c r="F124" s="204" t="s">
        <v>760</v>
      </c>
      <c r="G124" s="202"/>
      <c r="H124" s="203" t="s">
        <v>19</v>
      </c>
      <c r="I124" s="205"/>
      <c r="J124" s="202"/>
      <c r="K124" s="202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155</v>
      </c>
      <c r="AU124" s="210" t="s">
        <v>159</v>
      </c>
      <c r="AV124" s="12" t="s">
        <v>81</v>
      </c>
      <c r="AW124" s="12" t="s">
        <v>34</v>
      </c>
      <c r="AX124" s="12" t="s">
        <v>74</v>
      </c>
      <c r="AY124" s="210" t="s">
        <v>139</v>
      </c>
    </row>
    <row r="125" spans="2:65" s="13" customFormat="1" ht="11.25">
      <c r="B125" s="211"/>
      <c r="C125" s="212"/>
      <c r="D125" s="198" t="s">
        <v>155</v>
      </c>
      <c r="E125" s="213" t="s">
        <v>19</v>
      </c>
      <c r="F125" s="214" t="s">
        <v>761</v>
      </c>
      <c r="G125" s="212"/>
      <c r="H125" s="215">
        <v>77.400000000000006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155</v>
      </c>
      <c r="AU125" s="221" t="s">
        <v>159</v>
      </c>
      <c r="AV125" s="13" t="s">
        <v>83</v>
      </c>
      <c r="AW125" s="13" t="s">
        <v>34</v>
      </c>
      <c r="AX125" s="13" t="s">
        <v>74</v>
      </c>
      <c r="AY125" s="221" t="s">
        <v>139</v>
      </c>
    </row>
    <row r="126" spans="2:65" s="14" customFormat="1" ht="11.25">
      <c r="B126" s="222"/>
      <c r="C126" s="223"/>
      <c r="D126" s="198" t="s">
        <v>155</v>
      </c>
      <c r="E126" s="224" t="s">
        <v>19</v>
      </c>
      <c r="F126" s="225" t="s">
        <v>158</v>
      </c>
      <c r="G126" s="223"/>
      <c r="H126" s="226">
        <v>77.400000000000006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155</v>
      </c>
      <c r="AU126" s="232" t="s">
        <v>159</v>
      </c>
      <c r="AV126" s="14" t="s">
        <v>146</v>
      </c>
      <c r="AW126" s="14" t="s">
        <v>34</v>
      </c>
      <c r="AX126" s="14" t="s">
        <v>81</v>
      </c>
      <c r="AY126" s="232" t="s">
        <v>139</v>
      </c>
    </row>
    <row r="127" spans="2:65" s="1" customFormat="1" ht="16.5" customHeight="1">
      <c r="B127" s="34"/>
      <c r="C127" s="233" t="s">
        <v>194</v>
      </c>
      <c r="D127" s="233" t="s">
        <v>160</v>
      </c>
      <c r="E127" s="234" t="s">
        <v>525</v>
      </c>
      <c r="F127" s="235" t="s">
        <v>526</v>
      </c>
      <c r="G127" s="236" t="s">
        <v>458</v>
      </c>
      <c r="H127" s="237">
        <v>3.87</v>
      </c>
      <c r="I127" s="238"/>
      <c r="J127" s="239">
        <f>ROUND(I127*H127,2)</f>
        <v>0</v>
      </c>
      <c r="K127" s="235" t="s">
        <v>145</v>
      </c>
      <c r="L127" s="240"/>
      <c r="M127" s="241" t="s">
        <v>19</v>
      </c>
      <c r="N127" s="242" t="s">
        <v>45</v>
      </c>
      <c r="O127" s="63"/>
      <c r="P127" s="194">
        <f>O127*H127</f>
        <v>0</v>
      </c>
      <c r="Q127" s="194">
        <v>0.2</v>
      </c>
      <c r="R127" s="194">
        <f>Q127*H127</f>
        <v>0.77400000000000002</v>
      </c>
      <c r="S127" s="194">
        <v>0</v>
      </c>
      <c r="T127" s="195">
        <f>S127*H127</f>
        <v>0</v>
      </c>
      <c r="AR127" s="196" t="s">
        <v>164</v>
      </c>
      <c r="AT127" s="196" t="s">
        <v>160</v>
      </c>
      <c r="AU127" s="196" t="s">
        <v>159</v>
      </c>
      <c r="AY127" s="17" t="s">
        <v>139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81</v>
      </c>
      <c r="BK127" s="197">
        <f>ROUND(I127*H127,2)</f>
        <v>0</v>
      </c>
      <c r="BL127" s="17" t="s">
        <v>146</v>
      </c>
      <c r="BM127" s="196" t="s">
        <v>762</v>
      </c>
    </row>
    <row r="128" spans="2:65" s="12" customFormat="1" ht="11.25">
      <c r="B128" s="201"/>
      <c r="C128" s="202"/>
      <c r="D128" s="198" t="s">
        <v>155</v>
      </c>
      <c r="E128" s="203" t="s">
        <v>19</v>
      </c>
      <c r="F128" s="204" t="s">
        <v>763</v>
      </c>
      <c r="G128" s="202"/>
      <c r="H128" s="203" t="s">
        <v>19</v>
      </c>
      <c r="I128" s="205"/>
      <c r="J128" s="202"/>
      <c r="K128" s="202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155</v>
      </c>
      <c r="AU128" s="210" t="s">
        <v>159</v>
      </c>
      <c r="AV128" s="12" t="s">
        <v>81</v>
      </c>
      <c r="AW128" s="12" t="s">
        <v>34</v>
      </c>
      <c r="AX128" s="12" t="s">
        <v>74</v>
      </c>
      <c r="AY128" s="210" t="s">
        <v>139</v>
      </c>
    </row>
    <row r="129" spans="2:65" s="13" customFormat="1" ht="11.25">
      <c r="B129" s="211"/>
      <c r="C129" s="212"/>
      <c r="D129" s="198" t="s">
        <v>155</v>
      </c>
      <c r="E129" s="213" t="s">
        <v>19</v>
      </c>
      <c r="F129" s="214" t="s">
        <v>764</v>
      </c>
      <c r="G129" s="212"/>
      <c r="H129" s="215">
        <v>3.87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155</v>
      </c>
      <c r="AU129" s="221" t="s">
        <v>159</v>
      </c>
      <c r="AV129" s="13" t="s">
        <v>83</v>
      </c>
      <c r="AW129" s="13" t="s">
        <v>34</v>
      </c>
      <c r="AX129" s="13" t="s">
        <v>74</v>
      </c>
      <c r="AY129" s="221" t="s">
        <v>139</v>
      </c>
    </row>
    <row r="130" spans="2:65" s="14" customFormat="1" ht="11.25">
      <c r="B130" s="222"/>
      <c r="C130" s="223"/>
      <c r="D130" s="198" t="s">
        <v>155</v>
      </c>
      <c r="E130" s="224" t="s">
        <v>19</v>
      </c>
      <c r="F130" s="225" t="s">
        <v>158</v>
      </c>
      <c r="G130" s="223"/>
      <c r="H130" s="226">
        <v>3.87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155</v>
      </c>
      <c r="AU130" s="232" t="s">
        <v>159</v>
      </c>
      <c r="AV130" s="14" t="s">
        <v>146</v>
      </c>
      <c r="AW130" s="14" t="s">
        <v>34</v>
      </c>
      <c r="AX130" s="14" t="s">
        <v>81</v>
      </c>
      <c r="AY130" s="232" t="s">
        <v>139</v>
      </c>
    </row>
    <row r="131" spans="2:65" s="1" customFormat="1" ht="16.5" customHeight="1">
      <c r="B131" s="34"/>
      <c r="C131" s="185" t="s">
        <v>198</v>
      </c>
      <c r="D131" s="185" t="s">
        <v>141</v>
      </c>
      <c r="E131" s="186" t="s">
        <v>765</v>
      </c>
      <c r="F131" s="187" t="s">
        <v>766</v>
      </c>
      <c r="G131" s="188" t="s">
        <v>170</v>
      </c>
      <c r="H131" s="189">
        <v>66</v>
      </c>
      <c r="I131" s="190"/>
      <c r="J131" s="191">
        <f>ROUND(I131*H131,2)</f>
        <v>0</v>
      </c>
      <c r="K131" s="187" t="s">
        <v>19</v>
      </c>
      <c r="L131" s="38"/>
      <c r="M131" s="192" t="s">
        <v>19</v>
      </c>
      <c r="N131" s="193" t="s">
        <v>45</v>
      </c>
      <c r="O131" s="63"/>
      <c r="P131" s="194">
        <f>O131*H131</f>
        <v>0</v>
      </c>
      <c r="Q131" s="194">
        <v>6.0000000000000002E-5</v>
      </c>
      <c r="R131" s="194">
        <f>Q131*H131</f>
        <v>3.96E-3</v>
      </c>
      <c r="S131" s="194">
        <v>0</v>
      </c>
      <c r="T131" s="195">
        <f>S131*H131</f>
        <v>0</v>
      </c>
      <c r="AR131" s="196" t="s">
        <v>146</v>
      </c>
      <c r="AT131" s="196" t="s">
        <v>141</v>
      </c>
      <c r="AU131" s="196" t="s">
        <v>159</v>
      </c>
      <c r="AY131" s="17" t="s">
        <v>139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81</v>
      </c>
      <c r="BK131" s="197">
        <f>ROUND(I131*H131,2)</f>
        <v>0</v>
      </c>
      <c r="BL131" s="17" t="s">
        <v>146</v>
      </c>
      <c r="BM131" s="196" t="s">
        <v>767</v>
      </c>
    </row>
    <row r="132" spans="2:65" s="1" customFormat="1" ht="19.5">
      <c r="B132" s="34"/>
      <c r="C132" s="35"/>
      <c r="D132" s="198" t="s">
        <v>172</v>
      </c>
      <c r="E132" s="35"/>
      <c r="F132" s="199" t="s">
        <v>768</v>
      </c>
      <c r="G132" s="35"/>
      <c r="H132" s="35"/>
      <c r="I132" s="114"/>
      <c r="J132" s="35"/>
      <c r="K132" s="35"/>
      <c r="L132" s="38"/>
      <c r="M132" s="200"/>
      <c r="N132" s="63"/>
      <c r="O132" s="63"/>
      <c r="P132" s="63"/>
      <c r="Q132" s="63"/>
      <c r="R132" s="63"/>
      <c r="S132" s="63"/>
      <c r="T132" s="64"/>
      <c r="AT132" s="17" t="s">
        <v>172</v>
      </c>
      <c r="AU132" s="17" t="s">
        <v>159</v>
      </c>
    </row>
    <row r="133" spans="2:65" s="12" customFormat="1" ht="11.25">
      <c r="B133" s="201"/>
      <c r="C133" s="202"/>
      <c r="D133" s="198" t="s">
        <v>155</v>
      </c>
      <c r="E133" s="203" t="s">
        <v>19</v>
      </c>
      <c r="F133" s="204" t="s">
        <v>769</v>
      </c>
      <c r="G133" s="202"/>
      <c r="H133" s="203" t="s">
        <v>19</v>
      </c>
      <c r="I133" s="205"/>
      <c r="J133" s="202"/>
      <c r="K133" s="202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155</v>
      </c>
      <c r="AU133" s="210" t="s">
        <v>159</v>
      </c>
      <c r="AV133" s="12" t="s">
        <v>81</v>
      </c>
      <c r="AW133" s="12" t="s">
        <v>34</v>
      </c>
      <c r="AX133" s="12" t="s">
        <v>74</v>
      </c>
      <c r="AY133" s="210" t="s">
        <v>139</v>
      </c>
    </row>
    <row r="134" spans="2:65" s="13" customFormat="1" ht="11.25">
      <c r="B134" s="211"/>
      <c r="C134" s="212"/>
      <c r="D134" s="198" t="s">
        <v>155</v>
      </c>
      <c r="E134" s="213" t="s">
        <v>19</v>
      </c>
      <c r="F134" s="214" t="s">
        <v>770</v>
      </c>
      <c r="G134" s="212"/>
      <c r="H134" s="215">
        <v>66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155</v>
      </c>
      <c r="AU134" s="221" t="s">
        <v>159</v>
      </c>
      <c r="AV134" s="13" t="s">
        <v>83</v>
      </c>
      <c r="AW134" s="13" t="s">
        <v>34</v>
      </c>
      <c r="AX134" s="13" t="s">
        <v>74</v>
      </c>
      <c r="AY134" s="221" t="s">
        <v>139</v>
      </c>
    </row>
    <row r="135" spans="2:65" s="14" customFormat="1" ht="11.25">
      <c r="B135" s="222"/>
      <c r="C135" s="223"/>
      <c r="D135" s="198" t="s">
        <v>155</v>
      </c>
      <c r="E135" s="224" t="s">
        <v>19</v>
      </c>
      <c r="F135" s="225" t="s">
        <v>158</v>
      </c>
      <c r="G135" s="223"/>
      <c r="H135" s="226">
        <v>66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155</v>
      </c>
      <c r="AU135" s="232" t="s">
        <v>159</v>
      </c>
      <c r="AV135" s="14" t="s">
        <v>146</v>
      </c>
      <c r="AW135" s="14" t="s">
        <v>34</v>
      </c>
      <c r="AX135" s="14" t="s">
        <v>81</v>
      </c>
      <c r="AY135" s="232" t="s">
        <v>139</v>
      </c>
    </row>
    <row r="136" spans="2:65" s="1" customFormat="1" ht="16.5" customHeight="1">
      <c r="B136" s="34"/>
      <c r="C136" s="185" t="s">
        <v>202</v>
      </c>
      <c r="D136" s="185" t="s">
        <v>141</v>
      </c>
      <c r="E136" s="186" t="s">
        <v>771</v>
      </c>
      <c r="F136" s="187" t="s">
        <v>772</v>
      </c>
      <c r="G136" s="188" t="s">
        <v>170</v>
      </c>
      <c r="H136" s="189">
        <v>15</v>
      </c>
      <c r="I136" s="190"/>
      <c r="J136" s="191">
        <f>ROUND(I136*H136,2)</f>
        <v>0</v>
      </c>
      <c r="K136" s="187" t="s">
        <v>19</v>
      </c>
      <c r="L136" s="38"/>
      <c r="M136" s="192" t="s">
        <v>19</v>
      </c>
      <c r="N136" s="193" t="s">
        <v>45</v>
      </c>
      <c r="O136" s="63"/>
      <c r="P136" s="194">
        <f>O136*H136</f>
        <v>0</v>
      </c>
      <c r="Q136" s="194">
        <v>6.0000000000000002E-5</v>
      </c>
      <c r="R136" s="194">
        <f>Q136*H136</f>
        <v>8.9999999999999998E-4</v>
      </c>
      <c r="S136" s="194">
        <v>0</v>
      </c>
      <c r="T136" s="195">
        <f>S136*H136</f>
        <v>0</v>
      </c>
      <c r="AR136" s="196" t="s">
        <v>146</v>
      </c>
      <c r="AT136" s="196" t="s">
        <v>141</v>
      </c>
      <c r="AU136" s="196" t="s">
        <v>159</v>
      </c>
      <c r="AY136" s="17" t="s">
        <v>139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81</v>
      </c>
      <c r="BK136" s="197">
        <f>ROUND(I136*H136,2)</f>
        <v>0</v>
      </c>
      <c r="BL136" s="17" t="s">
        <v>146</v>
      </c>
      <c r="BM136" s="196" t="s">
        <v>773</v>
      </c>
    </row>
    <row r="137" spans="2:65" s="1" customFormat="1" ht="19.5">
      <c r="B137" s="34"/>
      <c r="C137" s="35"/>
      <c r="D137" s="198" t="s">
        <v>172</v>
      </c>
      <c r="E137" s="35"/>
      <c r="F137" s="199" t="s">
        <v>774</v>
      </c>
      <c r="G137" s="35"/>
      <c r="H137" s="35"/>
      <c r="I137" s="114"/>
      <c r="J137" s="35"/>
      <c r="K137" s="35"/>
      <c r="L137" s="38"/>
      <c r="M137" s="200"/>
      <c r="N137" s="63"/>
      <c r="O137" s="63"/>
      <c r="P137" s="63"/>
      <c r="Q137" s="63"/>
      <c r="R137" s="63"/>
      <c r="S137" s="63"/>
      <c r="T137" s="64"/>
      <c r="AT137" s="17" t="s">
        <v>172</v>
      </c>
      <c r="AU137" s="17" t="s">
        <v>159</v>
      </c>
    </row>
    <row r="138" spans="2:65" s="12" customFormat="1" ht="11.25">
      <c r="B138" s="201"/>
      <c r="C138" s="202"/>
      <c r="D138" s="198" t="s">
        <v>155</v>
      </c>
      <c r="E138" s="203" t="s">
        <v>19</v>
      </c>
      <c r="F138" s="204" t="s">
        <v>769</v>
      </c>
      <c r="G138" s="202"/>
      <c r="H138" s="203" t="s">
        <v>19</v>
      </c>
      <c r="I138" s="205"/>
      <c r="J138" s="202"/>
      <c r="K138" s="202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155</v>
      </c>
      <c r="AU138" s="210" t="s">
        <v>159</v>
      </c>
      <c r="AV138" s="12" t="s">
        <v>81</v>
      </c>
      <c r="AW138" s="12" t="s">
        <v>34</v>
      </c>
      <c r="AX138" s="12" t="s">
        <v>74</v>
      </c>
      <c r="AY138" s="210" t="s">
        <v>139</v>
      </c>
    </row>
    <row r="139" spans="2:65" s="13" customFormat="1" ht="11.25">
      <c r="B139" s="211"/>
      <c r="C139" s="212"/>
      <c r="D139" s="198" t="s">
        <v>155</v>
      </c>
      <c r="E139" s="213" t="s">
        <v>19</v>
      </c>
      <c r="F139" s="214" t="s">
        <v>775</v>
      </c>
      <c r="G139" s="212"/>
      <c r="H139" s="215">
        <v>15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155</v>
      </c>
      <c r="AU139" s="221" t="s">
        <v>159</v>
      </c>
      <c r="AV139" s="13" t="s">
        <v>83</v>
      </c>
      <c r="AW139" s="13" t="s">
        <v>34</v>
      </c>
      <c r="AX139" s="13" t="s">
        <v>74</v>
      </c>
      <c r="AY139" s="221" t="s">
        <v>139</v>
      </c>
    </row>
    <row r="140" spans="2:65" s="14" customFormat="1" ht="11.25">
      <c r="B140" s="222"/>
      <c r="C140" s="223"/>
      <c r="D140" s="198" t="s">
        <v>155</v>
      </c>
      <c r="E140" s="224" t="s">
        <v>19</v>
      </c>
      <c r="F140" s="225" t="s">
        <v>158</v>
      </c>
      <c r="G140" s="223"/>
      <c r="H140" s="226">
        <v>15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155</v>
      </c>
      <c r="AU140" s="232" t="s">
        <v>159</v>
      </c>
      <c r="AV140" s="14" t="s">
        <v>146</v>
      </c>
      <c r="AW140" s="14" t="s">
        <v>34</v>
      </c>
      <c r="AX140" s="14" t="s">
        <v>81</v>
      </c>
      <c r="AY140" s="232" t="s">
        <v>139</v>
      </c>
    </row>
    <row r="141" spans="2:65" s="1" customFormat="1" ht="16.5" customHeight="1">
      <c r="B141" s="34"/>
      <c r="C141" s="185" t="s">
        <v>206</v>
      </c>
      <c r="D141" s="185" t="s">
        <v>141</v>
      </c>
      <c r="E141" s="186" t="s">
        <v>776</v>
      </c>
      <c r="F141" s="187" t="s">
        <v>777</v>
      </c>
      <c r="G141" s="188" t="s">
        <v>170</v>
      </c>
      <c r="H141" s="189">
        <v>33</v>
      </c>
      <c r="I141" s="190"/>
      <c r="J141" s="191">
        <f>ROUND(I141*H141,2)</f>
        <v>0</v>
      </c>
      <c r="K141" s="187" t="s">
        <v>19</v>
      </c>
      <c r="L141" s="38"/>
      <c r="M141" s="192" t="s">
        <v>19</v>
      </c>
      <c r="N141" s="193" t="s">
        <v>45</v>
      </c>
      <c r="O141" s="63"/>
      <c r="P141" s="194">
        <f>O141*H141</f>
        <v>0</v>
      </c>
      <c r="Q141" s="194">
        <v>0</v>
      </c>
      <c r="R141" s="194">
        <f>Q141*H141</f>
        <v>0</v>
      </c>
      <c r="S141" s="194">
        <v>1E-3</v>
      </c>
      <c r="T141" s="195">
        <f>S141*H141</f>
        <v>3.3000000000000002E-2</v>
      </c>
      <c r="AR141" s="196" t="s">
        <v>146</v>
      </c>
      <c r="AT141" s="196" t="s">
        <v>141</v>
      </c>
      <c r="AU141" s="196" t="s">
        <v>159</v>
      </c>
      <c r="AY141" s="17" t="s">
        <v>139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81</v>
      </c>
      <c r="BK141" s="197">
        <f>ROUND(I141*H141,2)</f>
        <v>0</v>
      </c>
      <c r="BL141" s="17" t="s">
        <v>146</v>
      </c>
      <c r="BM141" s="196" t="s">
        <v>778</v>
      </c>
    </row>
    <row r="142" spans="2:65" s="12" customFormat="1" ht="11.25">
      <c r="B142" s="201"/>
      <c r="C142" s="202"/>
      <c r="D142" s="198" t="s">
        <v>155</v>
      </c>
      <c r="E142" s="203" t="s">
        <v>19</v>
      </c>
      <c r="F142" s="204" t="s">
        <v>779</v>
      </c>
      <c r="G142" s="202"/>
      <c r="H142" s="203" t="s">
        <v>19</v>
      </c>
      <c r="I142" s="205"/>
      <c r="J142" s="202"/>
      <c r="K142" s="202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155</v>
      </c>
      <c r="AU142" s="210" t="s">
        <v>159</v>
      </c>
      <c r="AV142" s="12" t="s">
        <v>81</v>
      </c>
      <c r="AW142" s="12" t="s">
        <v>34</v>
      </c>
      <c r="AX142" s="12" t="s">
        <v>74</v>
      </c>
      <c r="AY142" s="210" t="s">
        <v>139</v>
      </c>
    </row>
    <row r="143" spans="2:65" s="13" customFormat="1" ht="11.25">
      <c r="B143" s="211"/>
      <c r="C143" s="212"/>
      <c r="D143" s="198" t="s">
        <v>155</v>
      </c>
      <c r="E143" s="213" t="s">
        <v>19</v>
      </c>
      <c r="F143" s="214" t="s">
        <v>780</v>
      </c>
      <c r="G143" s="212"/>
      <c r="H143" s="215">
        <v>33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155</v>
      </c>
      <c r="AU143" s="221" t="s">
        <v>159</v>
      </c>
      <c r="AV143" s="13" t="s">
        <v>83</v>
      </c>
      <c r="AW143" s="13" t="s">
        <v>34</v>
      </c>
      <c r="AX143" s="13" t="s">
        <v>74</v>
      </c>
      <c r="AY143" s="221" t="s">
        <v>139</v>
      </c>
    </row>
    <row r="144" spans="2:65" s="14" customFormat="1" ht="11.25">
      <c r="B144" s="222"/>
      <c r="C144" s="223"/>
      <c r="D144" s="198" t="s">
        <v>155</v>
      </c>
      <c r="E144" s="224" t="s">
        <v>19</v>
      </c>
      <c r="F144" s="225" t="s">
        <v>158</v>
      </c>
      <c r="G144" s="223"/>
      <c r="H144" s="226">
        <v>33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155</v>
      </c>
      <c r="AU144" s="232" t="s">
        <v>159</v>
      </c>
      <c r="AV144" s="14" t="s">
        <v>146</v>
      </c>
      <c r="AW144" s="14" t="s">
        <v>34</v>
      </c>
      <c r="AX144" s="14" t="s">
        <v>81</v>
      </c>
      <c r="AY144" s="232" t="s">
        <v>139</v>
      </c>
    </row>
    <row r="145" spans="2:65" s="1" customFormat="1" ht="16.5" customHeight="1">
      <c r="B145" s="34"/>
      <c r="C145" s="185" t="s">
        <v>210</v>
      </c>
      <c r="D145" s="185" t="s">
        <v>141</v>
      </c>
      <c r="E145" s="186" t="s">
        <v>781</v>
      </c>
      <c r="F145" s="187" t="s">
        <v>782</v>
      </c>
      <c r="G145" s="188" t="s">
        <v>170</v>
      </c>
      <c r="H145" s="189">
        <v>12</v>
      </c>
      <c r="I145" s="190"/>
      <c r="J145" s="191">
        <f>ROUND(I145*H145,2)</f>
        <v>0</v>
      </c>
      <c r="K145" s="187" t="s">
        <v>19</v>
      </c>
      <c r="L145" s="38"/>
      <c r="M145" s="192" t="s">
        <v>19</v>
      </c>
      <c r="N145" s="193" t="s">
        <v>45</v>
      </c>
      <c r="O145" s="63"/>
      <c r="P145" s="194">
        <f>O145*H145</f>
        <v>0</v>
      </c>
      <c r="Q145" s="194">
        <v>6.0000000000000002E-5</v>
      </c>
      <c r="R145" s="194">
        <f>Q145*H145</f>
        <v>7.2000000000000005E-4</v>
      </c>
      <c r="S145" s="194">
        <v>0</v>
      </c>
      <c r="T145" s="195">
        <f>S145*H145</f>
        <v>0</v>
      </c>
      <c r="AR145" s="196" t="s">
        <v>146</v>
      </c>
      <c r="AT145" s="196" t="s">
        <v>141</v>
      </c>
      <c r="AU145" s="196" t="s">
        <v>159</v>
      </c>
      <c r="AY145" s="17" t="s">
        <v>139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81</v>
      </c>
      <c r="BK145" s="197">
        <f>ROUND(I145*H145,2)</f>
        <v>0</v>
      </c>
      <c r="BL145" s="17" t="s">
        <v>146</v>
      </c>
      <c r="BM145" s="196" t="s">
        <v>783</v>
      </c>
    </row>
    <row r="146" spans="2:65" s="1" customFormat="1" ht="19.5">
      <c r="B146" s="34"/>
      <c r="C146" s="35"/>
      <c r="D146" s="198" t="s">
        <v>172</v>
      </c>
      <c r="E146" s="35"/>
      <c r="F146" s="199" t="s">
        <v>784</v>
      </c>
      <c r="G146" s="35"/>
      <c r="H146" s="35"/>
      <c r="I146" s="114"/>
      <c r="J146" s="35"/>
      <c r="K146" s="35"/>
      <c r="L146" s="38"/>
      <c r="M146" s="200"/>
      <c r="N146" s="63"/>
      <c r="O146" s="63"/>
      <c r="P146" s="63"/>
      <c r="Q146" s="63"/>
      <c r="R146" s="63"/>
      <c r="S146" s="63"/>
      <c r="T146" s="64"/>
      <c r="AT146" s="17" t="s">
        <v>172</v>
      </c>
      <c r="AU146" s="17" t="s">
        <v>159</v>
      </c>
    </row>
    <row r="147" spans="2:65" s="12" customFormat="1" ht="11.25">
      <c r="B147" s="201"/>
      <c r="C147" s="202"/>
      <c r="D147" s="198" t="s">
        <v>155</v>
      </c>
      <c r="E147" s="203" t="s">
        <v>19</v>
      </c>
      <c r="F147" s="204" t="s">
        <v>785</v>
      </c>
      <c r="G147" s="202"/>
      <c r="H147" s="203" t="s">
        <v>19</v>
      </c>
      <c r="I147" s="205"/>
      <c r="J147" s="202"/>
      <c r="K147" s="202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155</v>
      </c>
      <c r="AU147" s="210" t="s">
        <v>159</v>
      </c>
      <c r="AV147" s="12" t="s">
        <v>81</v>
      </c>
      <c r="AW147" s="12" t="s">
        <v>34</v>
      </c>
      <c r="AX147" s="12" t="s">
        <v>74</v>
      </c>
      <c r="AY147" s="210" t="s">
        <v>139</v>
      </c>
    </row>
    <row r="148" spans="2:65" s="13" customFormat="1" ht="11.25">
      <c r="B148" s="211"/>
      <c r="C148" s="212"/>
      <c r="D148" s="198" t="s">
        <v>155</v>
      </c>
      <c r="E148" s="213" t="s">
        <v>19</v>
      </c>
      <c r="F148" s="214" t="s">
        <v>786</v>
      </c>
      <c r="G148" s="212"/>
      <c r="H148" s="215">
        <v>12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155</v>
      </c>
      <c r="AU148" s="221" t="s">
        <v>159</v>
      </c>
      <c r="AV148" s="13" t="s">
        <v>83</v>
      </c>
      <c r="AW148" s="13" t="s">
        <v>34</v>
      </c>
      <c r="AX148" s="13" t="s">
        <v>74</v>
      </c>
      <c r="AY148" s="221" t="s">
        <v>139</v>
      </c>
    </row>
    <row r="149" spans="2:65" s="14" customFormat="1" ht="11.25">
      <c r="B149" s="222"/>
      <c r="C149" s="223"/>
      <c r="D149" s="198" t="s">
        <v>155</v>
      </c>
      <c r="E149" s="224" t="s">
        <v>19</v>
      </c>
      <c r="F149" s="225" t="s">
        <v>158</v>
      </c>
      <c r="G149" s="223"/>
      <c r="H149" s="226">
        <v>12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155</v>
      </c>
      <c r="AU149" s="232" t="s">
        <v>159</v>
      </c>
      <c r="AV149" s="14" t="s">
        <v>146</v>
      </c>
      <c r="AW149" s="14" t="s">
        <v>34</v>
      </c>
      <c r="AX149" s="14" t="s">
        <v>81</v>
      </c>
      <c r="AY149" s="232" t="s">
        <v>139</v>
      </c>
    </row>
    <row r="150" spans="2:65" s="11" customFormat="1" ht="20.85" customHeight="1">
      <c r="B150" s="169"/>
      <c r="C150" s="170"/>
      <c r="D150" s="171" t="s">
        <v>73</v>
      </c>
      <c r="E150" s="183" t="s">
        <v>787</v>
      </c>
      <c r="F150" s="183" t="s">
        <v>788</v>
      </c>
      <c r="G150" s="170"/>
      <c r="H150" s="170"/>
      <c r="I150" s="173"/>
      <c r="J150" s="184">
        <f>BK150</f>
        <v>0</v>
      </c>
      <c r="K150" s="170"/>
      <c r="L150" s="175"/>
      <c r="M150" s="176"/>
      <c r="N150" s="177"/>
      <c r="O150" s="177"/>
      <c r="P150" s="178">
        <f>SUM(P151:P173)</f>
        <v>0</v>
      </c>
      <c r="Q150" s="177"/>
      <c r="R150" s="178">
        <f>SUM(R151:R173)</f>
        <v>7.2000000000000005E-4</v>
      </c>
      <c r="S150" s="177"/>
      <c r="T150" s="179">
        <f>SUM(T151:T173)</f>
        <v>1.1843999999999999</v>
      </c>
      <c r="AR150" s="180" t="s">
        <v>81</v>
      </c>
      <c r="AT150" s="181" t="s">
        <v>73</v>
      </c>
      <c r="AU150" s="181" t="s">
        <v>83</v>
      </c>
      <c r="AY150" s="180" t="s">
        <v>139</v>
      </c>
      <c r="BK150" s="182">
        <f>SUM(BK151:BK173)</f>
        <v>0</v>
      </c>
    </row>
    <row r="151" spans="2:65" s="1" customFormat="1" ht="16.5" customHeight="1">
      <c r="B151" s="34"/>
      <c r="C151" s="185" t="s">
        <v>216</v>
      </c>
      <c r="D151" s="185" t="s">
        <v>141</v>
      </c>
      <c r="E151" s="186" t="s">
        <v>789</v>
      </c>
      <c r="F151" s="187" t="s">
        <v>790</v>
      </c>
      <c r="G151" s="188" t="s">
        <v>144</v>
      </c>
      <c r="H151" s="189">
        <v>2448</v>
      </c>
      <c r="I151" s="190"/>
      <c r="J151" s="191">
        <f>ROUND(I151*H151,2)</f>
        <v>0</v>
      </c>
      <c r="K151" s="187" t="s">
        <v>145</v>
      </c>
      <c r="L151" s="38"/>
      <c r="M151" s="192" t="s">
        <v>19</v>
      </c>
      <c r="N151" s="193" t="s">
        <v>45</v>
      </c>
      <c r="O151" s="63"/>
      <c r="P151" s="194">
        <f>O151*H151</f>
        <v>0</v>
      </c>
      <c r="Q151" s="194">
        <v>0</v>
      </c>
      <c r="R151" s="194">
        <f>Q151*H151</f>
        <v>0</v>
      </c>
      <c r="S151" s="194">
        <v>2.9999999999999997E-4</v>
      </c>
      <c r="T151" s="195">
        <f>S151*H151</f>
        <v>0.73439999999999994</v>
      </c>
      <c r="AR151" s="196" t="s">
        <v>146</v>
      </c>
      <c r="AT151" s="196" t="s">
        <v>141</v>
      </c>
      <c r="AU151" s="196" t="s">
        <v>159</v>
      </c>
      <c r="AY151" s="17" t="s">
        <v>139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81</v>
      </c>
      <c r="BK151" s="197">
        <f>ROUND(I151*H151,2)</f>
        <v>0</v>
      </c>
      <c r="BL151" s="17" t="s">
        <v>146</v>
      </c>
      <c r="BM151" s="196" t="s">
        <v>791</v>
      </c>
    </row>
    <row r="152" spans="2:65" s="1" customFormat="1" ht="48.75">
      <c r="B152" s="34"/>
      <c r="C152" s="35"/>
      <c r="D152" s="198" t="s">
        <v>148</v>
      </c>
      <c r="E152" s="35"/>
      <c r="F152" s="199" t="s">
        <v>792</v>
      </c>
      <c r="G152" s="35"/>
      <c r="H152" s="35"/>
      <c r="I152" s="114"/>
      <c r="J152" s="35"/>
      <c r="K152" s="35"/>
      <c r="L152" s="38"/>
      <c r="M152" s="200"/>
      <c r="N152" s="63"/>
      <c r="O152" s="63"/>
      <c r="P152" s="63"/>
      <c r="Q152" s="63"/>
      <c r="R152" s="63"/>
      <c r="S152" s="63"/>
      <c r="T152" s="64"/>
      <c r="AT152" s="17" t="s">
        <v>148</v>
      </c>
      <c r="AU152" s="17" t="s">
        <v>159</v>
      </c>
    </row>
    <row r="153" spans="2:65" s="1" customFormat="1" ht="19.5">
      <c r="B153" s="34"/>
      <c r="C153" s="35"/>
      <c r="D153" s="198" t="s">
        <v>172</v>
      </c>
      <c r="E153" s="35"/>
      <c r="F153" s="199" t="s">
        <v>793</v>
      </c>
      <c r="G153" s="35"/>
      <c r="H153" s="35"/>
      <c r="I153" s="114"/>
      <c r="J153" s="35"/>
      <c r="K153" s="35"/>
      <c r="L153" s="38"/>
      <c r="M153" s="200"/>
      <c r="N153" s="63"/>
      <c r="O153" s="63"/>
      <c r="P153" s="63"/>
      <c r="Q153" s="63"/>
      <c r="R153" s="63"/>
      <c r="S153" s="63"/>
      <c r="T153" s="64"/>
      <c r="AT153" s="17" t="s">
        <v>172</v>
      </c>
      <c r="AU153" s="17" t="s">
        <v>159</v>
      </c>
    </row>
    <row r="154" spans="2:65" s="12" customFormat="1" ht="11.25">
      <c r="B154" s="201"/>
      <c r="C154" s="202"/>
      <c r="D154" s="198" t="s">
        <v>155</v>
      </c>
      <c r="E154" s="203" t="s">
        <v>19</v>
      </c>
      <c r="F154" s="204" t="s">
        <v>794</v>
      </c>
      <c r="G154" s="202"/>
      <c r="H154" s="203" t="s">
        <v>19</v>
      </c>
      <c r="I154" s="205"/>
      <c r="J154" s="202"/>
      <c r="K154" s="202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155</v>
      </c>
      <c r="AU154" s="210" t="s">
        <v>159</v>
      </c>
      <c r="AV154" s="12" t="s">
        <v>81</v>
      </c>
      <c r="AW154" s="12" t="s">
        <v>34</v>
      </c>
      <c r="AX154" s="12" t="s">
        <v>74</v>
      </c>
      <c r="AY154" s="210" t="s">
        <v>139</v>
      </c>
    </row>
    <row r="155" spans="2:65" s="13" customFormat="1" ht="11.25">
      <c r="B155" s="211"/>
      <c r="C155" s="212"/>
      <c r="D155" s="198" t="s">
        <v>155</v>
      </c>
      <c r="E155" s="213" t="s">
        <v>19</v>
      </c>
      <c r="F155" s="214" t="s">
        <v>795</v>
      </c>
      <c r="G155" s="212"/>
      <c r="H155" s="215">
        <v>2448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155</v>
      </c>
      <c r="AU155" s="221" t="s">
        <v>159</v>
      </c>
      <c r="AV155" s="13" t="s">
        <v>83</v>
      </c>
      <c r="AW155" s="13" t="s">
        <v>34</v>
      </c>
      <c r="AX155" s="13" t="s">
        <v>74</v>
      </c>
      <c r="AY155" s="221" t="s">
        <v>139</v>
      </c>
    </row>
    <row r="156" spans="2:65" s="14" customFormat="1" ht="11.25">
      <c r="B156" s="222"/>
      <c r="C156" s="223"/>
      <c r="D156" s="198" t="s">
        <v>155</v>
      </c>
      <c r="E156" s="224" t="s">
        <v>19</v>
      </c>
      <c r="F156" s="225" t="s">
        <v>158</v>
      </c>
      <c r="G156" s="223"/>
      <c r="H156" s="226">
        <v>2448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155</v>
      </c>
      <c r="AU156" s="232" t="s">
        <v>159</v>
      </c>
      <c r="AV156" s="14" t="s">
        <v>146</v>
      </c>
      <c r="AW156" s="14" t="s">
        <v>34</v>
      </c>
      <c r="AX156" s="14" t="s">
        <v>81</v>
      </c>
      <c r="AY156" s="232" t="s">
        <v>139</v>
      </c>
    </row>
    <row r="157" spans="2:65" s="1" customFormat="1" ht="16.5" customHeight="1">
      <c r="B157" s="34"/>
      <c r="C157" s="185" t="s">
        <v>8</v>
      </c>
      <c r="D157" s="185" t="s">
        <v>141</v>
      </c>
      <c r="E157" s="186" t="s">
        <v>796</v>
      </c>
      <c r="F157" s="187" t="s">
        <v>797</v>
      </c>
      <c r="G157" s="188" t="s">
        <v>170</v>
      </c>
      <c r="H157" s="189">
        <v>276</v>
      </c>
      <c r="I157" s="190"/>
      <c r="J157" s="191">
        <f>ROUND(I157*H157,2)</f>
        <v>0</v>
      </c>
      <c r="K157" s="187" t="s">
        <v>19</v>
      </c>
      <c r="L157" s="38"/>
      <c r="M157" s="192" t="s">
        <v>19</v>
      </c>
      <c r="N157" s="193" t="s">
        <v>45</v>
      </c>
      <c r="O157" s="63"/>
      <c r="P157" s="194">
        <f>O157*H157</f>
        <v>0</v>
      </c>
      <c r="Q157" s="194">
        <v>0</v>
      </c>
      <c r="R157" s="194">
        <f>Q157*H157</f>
        <v>0</v>
      </c>
      <c r="S157" s="194">
        <v>2.9999999999999997E-4</v>
      </c>
      <c r="T157" s="195">
        <f>S157*H157</f>
        <v>8.2799999999999999E-2</v>
      </c>
      <c r="AR157" s="196" t="s">
        <v>146</v>
      </c>
      <c r="AT157" s="196" t="s">
        <v>141</v>
      </c>
      <c r="AU157" s="196" t="s">
        <v>159</v>
      </c>
      <c r="AY157" s="17" t="s">
        <v>139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81</v>
      </c>
      <c r="BK157" s="197">
        <f>ROUND(I157*H157,2)</f>
        <v>0</v>
      </c>
      <c r="BL157" s="17" t="s">
        <v>146</v>
      </c>
      <c r="BM157" s="196" t="s">
        <v>798</v>
      </c>
    </row>
    <row r="158" spans="2:65" s="1" customFormat="1" ht="68.25">
      <c r="B158" s="34"/>
      <c r="C158" s="35"/>
      <c r="D158" s="198" t="s">
        <v>148</v>
      </c>
      <c r="E158" s="35"/>
      <c r="F158" s="199" t="s">
        <v>368</v>
      </c>
      <c r="G158" s="35"/>
      <c r="H158" s="35"/>
      <c r="I158" s="114"/>
      <c r="J158" s="35"/>
      <c r="K158" s="35"/>
      <c r="L158" s="38"/>
      <c r="M158" s="200"/>
      <c r="N158" s="63"/>
      <c r="O158" s="63"/>
      <c r="P158" s="63"/>
      <c r="Q158" s="63"/>
      <c r="R158" s="63"/>
      <c r="S158" s="63"/>
      <c r="T158" s="64"/>
      <c r="AT158" s="17" t="s">
        <v>148</v>
      </c>
      <c r="AU158" s="17" t="s">
        <v>159</v>
      </c>
    </row>
    <row r="159" spans="2:65" s="1" customFormat="1" ht="29.25">
      <c r="B159" s="34"/>
      <c r="C159" s="35"/>
      <c r="D159" s="198" t="s">
        <v>172</v>
      </c>
      <c r="E159" s="35"/>
      <c r="F159" s="199" t="s">
        <v>799</v>
      </c>
      <c r="G159" s="35"/>
      <c r="H159" s="35"/>
      <c r="I159" s="114"/>
      <c r="J159" s="35"/>
      <c r="K159" s="35"/>
      <c r="L159" s="38"/>
      <c r="M159" s="200"/>
      <c r="N159" s="63"/>
      <c r="O159" s="63"/>
      <c r="P159" s="63"/>
      <c r="Q159" s="63"/>
      <c r="R159" s="63"/>
      <c r="S159" s="63"/>
      <c r="T159" s="64"/>
      <c r="AT159" s="17" t="s">
        <v>172</v>
      </c>
      <c r="AU159" s="17" t="s">
        <v>159</v>
      </c>
    </row>
    <row r="160" spans="2:65" s="12" customFormat="1" ht="11.25">
      <c r="B160" s="201"/>
      <c r="C160" s="202"/>
      <c r="D160" s="198" t="s">
        <v>155</v>
      </c>
      <c r="E160" s="203" t="s">
        <v>19</v>
      </c>
      <c r="F160" s="204" t="s">
        <v>800</v>
      </c>
      <c r="G160" s="202"/>
      <c r="H160" s="203" t="s">
        <v>19</v>
      </c>
      <c r="I160" s="205"/>
      <c r="J160" s="202"/>
      <c r="K160" s="202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155</v>
      </c>
      <c r="AU160" s="210" t="s">
        <v>159</v>
      </c>
      <c r="AV160" s="12" t="s">
        <v>81</v>
      </c>
      <c r="AW160" s="12" t="s">
        <v>34</v>
      </c>
      <c r="AX160" s="12" t="s">
        <v>74</v>
      </c>
      <c r="AY160" s="210" t="s">
        <v>139</v>
      </c>
    </row>
    <row r="161" spans="2:65" s="13" customFormat="1" ht="11.25">
      <c r="B161" s="211"/>
      <c r="C161" s="212"/>
      <c r="D161" s="198" t="s">
        <v>155</v>
      </c>
      <c r="E161" s="213" t="s">
        <v>19</v>
      </c>
      <c r="F161" s="214" t="s">
        <v>801</v>
      </c>
      <c r="G161" s="212"/>
      <c r="H161" s="215">
        <v>276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155</v>
      </c>
      <c r="AU161" s="221" t="s">
        <v>159</v>
      </c>
      <c r="AV161" s="13" t="s">
        <v>83</v>
      </c>
      <c r="AW161" s="13" t="s">
        <v>34</v>
      </c>
      <c r="AX161" s="13" t="s">
        <v>74</v>
      </c>
      <c r="AY161" s="221" t="s">
        <v>139</v>
      </c>
    </row>
    <row r="162" spans="2:65" s="14" customFormat="1" ht="11.25">
      <c r="B162" s="222"/>
      <c r="C162" s="223"/>
      <c r="D162" s="198" t="s">
        <v>155</v>
      </c>
      <c r="E162" s="224" t="s">
        <v>19</v>
      </c>
      <c r="F162" s="225" t="s">
        <v>158</v>
      </c>
      <c r="G162" s="223"/>
      <c r="H162" s="226">
        <v>276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155</v>
      </c>
      <c r="AU162" s="232" t="s">
        <v>159</v>
      </c>
      <c r="AV162" s="14" t="s">
        <v>146</v>
      </c>
      <c r="AW162" s="14" t="s">
        <v>34</v>
      </c>
      <c r="AX162" s="14" t="s">
        <v>81</v>
      </c>
      <c r="AY162" s="232" t="s">
        <v>139</v>
      </c>
    </row>
    <row r="163" spans="2:65" s="1" customFormat="1" ht="16.5" customHeight="1">
      <c r="B163" s="34"/>
      <c r="C163" s="185" t="s">
        <v>224</v>
      </c>
      <c r="D163" s="185" t="s">
        <v>141</v>
      </c>
      <c r="E163" s="186" t="s">
        <v>379</v>
      </c>
      <c r="F163" s="187" t="s">
        <v>380</v>
      </c>
      <c r="G163" s="188" t="s">
        <v>144</v>
      </c>
      <c r="H163" s="189">
        <v>1224</v>
      </c>
      <c r="I163" s="190"/>
      <c r="J163" s="191">
        <f>ROUND(I163*H163,2)</f>
        <v>0</v>
      </c>
      <c r="K163" s="187" t="s">
        <v>145</v>
      </c>
      <c r="L163" s="38"/>
      <c r="M163" s="192" t="s">
        <v>19</v>
      </c>
      <c r="N163" s="193" t="s">
        <v>45</v>
      </c>
      <c r="O163" s="63"/>
      <c r="P163" s="194">
        <f>O163*H163</f>
        <v>0</v>
      </c>
      <c r="Q163" s="194">
        <v>0</v>
      </c>
      <c r="R163" s="194">
        <f>Q163*H163</f>
        <v>0</v>
      </c>
      <c r="S163" s="194">
        <v>2.9999999999999997E-4</v>
      </c>
      <c r="T163" s="195">
        <f>S163*H163</f>
        <v>0.36719999999999997</v>
      </c>
      <c r="AR163" s="196" t="s">
        <v>146</v>
      </c>
      <c r="AT163" s="196" t="s">
        <v>141</v>
      </c>
      <c r="AU163" s="196" t="s">
        <v>159</v>
      </c>
      <c r="AY163" s="17" t="s">
        <v>139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81</v>
      </c>
      <c r="BK163" s="197">
        <f>ROUND(I163*H163,2)</f>
        <v>0</v>
      </c>
      <c r="BL163" s="17" t="s">
        <v>146</v>
      </c>
      <c r="BM163" s="196" t="s">
        <v>802</v>
      </c>
    </row>
    <row r="164" spans="2:65" s="1" customFormat="1" ht="48.75">
      <c r="B164" s="34"/>
      <c r="C164" s="35"/>
      <c r="D164" s="198" t="s">
        <v>148</v>
      </c>
      <c r="E164" s="35"/>
      <c r="F164" s="199" t="s">
        <v>382</v>
      </c>
      <c r="G164" s="35"/>
      <c r="H164" s="35"/>
      <c r="I164" s="114"/>
      <c r="J164" s="35"/>
      <c r="K164" s="35"/>
      <c r="L164" s="38"/>
      <c r="M164" s="200"/>
      <c r="N164" s="63"/>
      <c r="O164" s="63"/>
      <c r="P164" s="63"/>
      <c r="Q164" s="63"/>
      <c r="R164" s="63"/>
      <c r="S164" s="63"/>
      <c r="T164" s="64"/>
      <c r="AT164" s="17" t="s">
        <v>148</v>
      </c>
      <c r="AU164" s="17" t="s">
        <v>159</v>
      </c>
    </row>
    <row r="165" spans="2:65" s="1" customFormat="1" ht="19.5">
      <c r="B165" s="34"/>
      <c r="C165" s="35"/>
      <c r="D165" s="198" t="s">
        <v>172</v>
      </c>
      <c r="E165" s="35"/>
      <c r="F165" s="199" t="s">
        <v>793</v>
      </c>
      <c r="G165" s="35"/>
      <c r="H165" s="35"/>
      <c r="I165" s="114"/>
      <c r="J165" s="35"/>
      <c r="K165" s="35"/>
      <c r="L165" s="38"/>
      <c r="M165" s="200"/>
      <c r="N165" s="63"/>
      <c r="O165" s="63"/>
      <c r="P165" s="63"/>
      <c r="Q165" s="63"/>
      <c r="R165" s="63"/>
      <c r="S165" s="63"/>
      <c r="T165" s="64"/>
      <c r="AT165" s="17" t="s">
        <v>172</v>
      </c>
      <c r="AU165" s="17" t="s">
        <v>159</v>
      </c>
    </row>
    <row r="166" spans="2:65" s="12" customFormat="1" ht="11.25">
      <c r="B166" s="201"/>
      <c r="C166" s="202"/>
      <c r="D166" s="198" t="s">
        <v>155</v>
      </c>
      <c r="E166" s="203" t="s">
        <v>19</v>
      </c>
      <c r="F166" s="204" t="s">
        <v>794</v>
      </c>
      <c r="G166" s="202"/>
      <c r="H166" s="203" t="s">
        <v>19</v>
      </c>
      <c r="I166" s="205"/>
      <c r="J166" s="202"/>
      <c r="K166" s="202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155</v>
      </c>
      <c r="AU166" s="210" t="s">
        <v>159</v>
      </c>
      <c r="AV166" s="12" t="s">
        <v>81</v>
      </c>
      <c r="AW166" s="12" t="s">
        <v>34</v>
      </c>
      <c r="AX166" s="12" t="s">
        <v>74</v>
      </c>
      <c r="AY166" s="210" t="s">
        <v>139</v>
      </c>
    </row>
    <row r="167" spans="2:65" s="13" customFormat="1" ht="11.25">
      <c r="B167" s="211"/>
      <c r="C167" s="212"/>
      <c r="D167" s="198" t="s">
        <v>155</v>
      </c>
      <c r="E167" s="213" t="s">
        <v>19</v>
      </c>
      <c r="F167" s="214" t="s">
        <v>803</v>
      </c>
      <c r="G167" s="212"/>
      <c r="H167" s="215">
        <v>1224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155</v>
      </c>
      <c r="AU167" s="221" t="s">
        <v>159</v>
      </c>
      <c r="AV167" s="13" t="s">
        <v>83</v>
      </c>
      <c r="AW167" s="13" t="s">
        <v>34</v>
      </c>
      <c r="AX167" s="13" t="s">
        <v>74</v>
      </c>
      <c r="AY167" s="221" t="s">
        <v>139</v>
      </c>
    </row>
    <row r="168" spans="2:65" s="14" customFormat="1" ht="11.25">
      <c r="B168" s="222"/>
      <c r="C168" s="223"/>
      <c r="D168" s="198" t="s">
        <v>155</v>
      </c>
      <c r="E168" s="224" t="s">
        <v>19</v>
      </c>
      <c r="F168" s="225" t="s">
        <v>158</v>
      </c>
      <c r="G168" s="223"/>
      <c r="H168" s="226">
        <v>1224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155</v>
      </c>
      <c r="AU168" s="232" t="s">
        <v>159</v>
      </c>
      <c r="AV168" s="14" t="s">
        <v>146</v>
      </c>
      <c r="AW168" s="14" t="s">
        <v>34</v>
      </c>
      <c r="AX168" s="14" t="s">
        <v>81</v>
      </c>
      <c r="AY168" s="232" t="s">
        <v>139</v>
      </c>
    </row>
    <row r="169" spans="2:65" s="1" customFormat="1" ht="16.5" customHeight="1">
      <c r="B169" s="34"/>
      <c r="C169" s="185" t="s">
        <v>229</v>
      </c>
      <c r="D169" s="185" t="s">
        <v>141</v>
      </c>
      <c r="E169" s="186" t="s">
        <v>781</v>
      </c>
      <c r="F169" s="187" t="s">
        <v>782</v>
      </c>
      <c r="G169" s="188" t="s">
        <v>170</v>
      </c>
      <c r="H169" s="189">
        <v>12</v>
      </c>
      <c r="I169" s="190"/>
      <c r="J169" s="191">
        <f>ROUND(I169*H169,2)</f>
        <v>0</v>
      </c>
      <c r="K169" s="187" t="s">
        <v>19</v>
      </c>
      <c r="L169" s="38"/>
      <c r="M169" s="192" t="s">
        <v>19</v>
      </c>
      <c r="N169" s="193" t="s">
        <v>45</v>
      </c>
      <c r="O169" s="63"/>
      <c r="P169" s="194">
        <f>O169*H169</f>
        <v>0</v>
      </c>
      <c r="Q169" s="194">
        <v>6.0000000000000002E-5</v>
      </c>
      <c r="R169" s="194">
        <f>Q169*H169</f>
        <v>7.2000000000000005E-4</v>
      </c>
      <c r="S169" s="194">
        <v>0</v>
      </c>
      <c r="T169" s="195">
        <f>S169*H169</f>
        <v>0</v>
      </c>
      <c r="AR169" s="196" t="s">
        <v>146</v>
      </c>
      <c r="AT169" s="196" t="s">
        <v>141</v>
      </c>
      <c r="AU169" s="196" t="s">
        <v>159</v>
      </c>
      <c r="AY169" s="17" t="s">
        <v>139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81</v>
      </c>
      <c r="BK169" s="197">
        <f>ROUND(I169*H169,2)</f>
        <v>0</v>
      </c>
      <c r="BL169" s="17" t="s">
        <v>146</v>
      </c>
      <c r="BM169" s="196" t="s">
        <v>804</v>
      </c>
    </row>
    <row r="170" spans="2:65" s="1" customFormat="1" ht="19.5">
      <c r="B170" s="34"/>
      <c r="C170" s="35"/>
      <c r="D170" s="198" t="s">
        <v>172</v>
      </c>
      <c r="E170" s="35"/>
      <c r="F170" s="199" t="s">
        <v>784</v>
      </c>
      <c r="G170" s="35"/>
      <c r="H170" s="35"/>
      <c r="I170" s="114"/>
      <c r="J170" s="35"/>
      <c r="K170" s="35"/>
      <c r="L170" s="38"/>
      <c r="M170" s="200"/>
      <c r="N170" s="63"/>
      <c r="O170" s="63"/>
      <c r="P170" s="63"/>
      <c r="Q170" s="63"/>
      <c r="R170" s="63"/>
      <c r="S170" s="63"/>
      <c r="T170" s="64"/>
      <c r="AT170" s="17" t="s">
        <v>172</v>
      </c>
      <c r="AU170" s="17" t="s">
        <v>159</v>
      </c>
    </row>
    <row r="171" spans="2:65" s="12" customFormat="1" ht="11.25">
      <c r="B171" s="201"/>
      <c r="C171" s="202"/>
      <c r="D171" s="198" t="s">
        <v>155</v>
      </c>
      <c r="E171" s="203" t="s">
        <v>19</v>
      </c>
      <c r="F171" s="204" t="s">
        <v>785</v>
      </c>
      <c r="G171" s="202"/>
      <c r="H171" s="203" t="s">
        <v>19</v>
      </c>
      <c r="I171" s="205"/>
      <c r="J171" s="202"/>
      <c r="K171" s="202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155</v>
      </c>
      <c r="AU171" s="210" t="s">
        <v>159</v>
      </c>
      <c r="AV171" s="12" t="s">
        <v>81</v>
      </c>
      <c r="AW171" s="12" t="s">
        <v>34</v>
      </c>
      <c r="AX171" s="12" t="s">
        <v>74</v>
      </c>
      <c r="AY171" s="210" t="s">
        <v>139</v>
      </c>
    </row>
    <row r="172" spans="2:65" s="13" customFormat="1" ht="11.25">
      <c r="B172" s="211"/>
      <c r="C172" s="212"/>
      <c r="D172" s="198" t="s">
        <v>155</v>
      </c>
      <c r="E172" s="213" t="s">
        <v>19</v>
      </c>
      <c r="F172" s="214" t="s">
        <v>786</v>
      </c>
      <c r="G172" s="212"/>
      <c r="H172" s="215">
        <v>12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155</v>
      </c>
      <c r="AU172" s="221" t="s">
        <v>159</v>
      </c>
      <c r="AV172" s="13" t="s">
        <v>83</v>
      </c>
      <c r="AW172" s="13" t="s">
        <v>34</v>
      </c>
      <c r="AX172" s="13" t="s">
        <v>74</v>
      </c>
      <c r="AY172" s="221" t="s">
        <v>139</v>
      </c>
    </row>
    <row r="173" spans="2:65" s="14" customFormat="1" ht="11.25">
      <c r="B173" s="222"/>
      <c r="C173" s="223"/>
      <c r="D173" s="198" t="s">
        <v>155</v>
      </c>
      <c r="E173" s="224" t="s">
        <v>19</v>
      </c>
      <c r="F173" s="225" t="s">
        <v>158</v>
      </c>
      <c r="G173" s="223"/>
      <c r="H173" s="226">
        <v>12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155</v>
      </c>
      <c r="AU173" s="232" t="s">
        <v>159</v>
      </c>
      <c r="AV173" s="14" t="s">
        <v>146</v>
      </c>
      <c r="AW173" s="14" t="s">
        <v>34</v>
      </c>
      <c r="AX173" s="14" t="s">
        <v>81</v>
      </c>
      <c r="AY173" s="232" t="s">
        <v>139</v>
      </c>
    </row>
    <row r="174" spans="2:65" s="11" customFormat="1" ht="20.85" customHeight="1">
      <c r="B174" s="169"/>
      <c r="C174" s="170"/>
      <c r="D174" s="171" t="s">
        <v>73</v>
      </c>
      <c r="E174" s="183" t="s">
        <v>805</v>
      </c>
      <c r="F174" s="183" t="s">
        <v>806</v>
      </c>
      <c r="G174" s="170"/>
      <c r="H174" s="170"/>
      <c r="I174" s="173"/>
      <c r="J174" s="184">
        <f>BK174</f>
        <v>0</v>
      </c>
      <c r="K174" s="170"/>
      <c r="L174" s="175"/>
      <c r="M174" s="176"/>
      <c r="N174" s="177"/>
      <c r="O174" s="177"/>
      <c r="P174" s="178">
        <f>SUM(P175:P194)</f>
        <v>0</v>
      </c>
      <c r="Q174" s="177"/>
      <c r="R174" s="178">
        <f>SUM(R175:R194)</f>
        <v>2.9092199999999999</v>
      </c>
      <c r="S174" s="177"/>
      <c r="T174" s="179">
        <f>SUM(T175:T194)</f>
        <v>0.99719999999999986</v>
      </c>
      <c r="AR174" s="180" t="s">
        <v>81</v>
      </c>
      <c r="AT174" s="181" t="s">
        <v>73</v>
      </c>
      <c r="AU174" s="181" t="s">
        <v>83</v>
      </c>
      <c r="AY174" s="180" t="s">
        <v>139</v>
      </c>
      <c r="BK174" s="182">
        <f>SUM(BK175:BK194)</f>
        <v>0</v>
      </c>
    </row>
    <row r="175" spans="2:65" s="1" customFormat="1" ht="16.5" customHeight="1">
      <c r="B175" s="34"/>
      <c r="C175" s="185" t="s">
        <v>233</v>
      </c>
      <c r="D175" s="185" t="s">
        <v>141</v>
      </c>
      <c r="E175" s="186" t="s">
        <v>789</v>
      </c>
      <c r="F175" s="187" t="s">
        <v>790</v>
      </c>
      <c r="G175" s="188" t="s">
        <v>144</v>
      </c>
      <c r="H175" s="189">
        <v>3324</v>
      </c>
      <c r="I175" s="190"/>
      <c r="J175" s="191">
        <f>ROUND(I175*H175,2)</f>
        <v>0</v>
      </c>
      <c r="K175" s="187" t="s">
        <v>145</v>
      </c>
      <c r="L175" s="38"/>
      <c r="M175" s="192" t="s">
        <v>19</v>
      </c>
      <c r="N175" s="193" t="s">
        <v>45</v>
      </c>
      <c r="O175" s="63"/>
      <c r="P175" s="194">
        <f>O175*H175</f>
        <v>0</v>
      </c>
      <c r="Q175" s="194">
        <v>0</v>
      </c>
      <c r="R175" s="194">
        <f>Q175*H175</f>
        <v>0</v>
      </c>
      <c r="S175" s="194">
        <v>2.9999999999999997E-4</v>
      </c>
      <c r="T175" s="195">
        <f>S175*H175</f>
        <v>0.99719999999999986</v>
      </c>
      <c r="AR175" s="196" t="s">
        <v>146</v>
      </c>
      <c r="AT175" s="196" t="s">
        <v>141</v>
      </c>
      <c r="AU175" s="196" t="s">
        <v>159</v>
      </c>
      <c r="AY175" s="17" t="s">
        <v>139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81</v>
      </c>
      <c r="BK175" s="197">
        <f>ROUND(I175*H175,2)</f>
        <v>0</v>
      </c>
      <c r="BL175" s="17" t="s">
        <v>146</v>
      </c>
      <c r="BM175" s="196" t="s">
        <v>807</v>
      </c>
    </row>
    <row r="176" spans="2:65" s="1" customFormat="1" ht="48.75">
      <c r="B176" s="34"/>
      <c r="C176" s="35"/>
      <c r="D176" s="198" t="s">
        <v>148</v>
      </c>
      <c r="E176" s="35"/>
      <c r="F176" s="199" t="s">
        <v>792</v>
      </c>
      <c r="G176" s="35"/>
      <c r="H176" s="35"/>
      <c r="I176" s="114"/>
      <c r="J176" s="35"/>
      <c r="K176" s="35"/>
      <c r="L176" s="38"/>
      <c r="M176" s="200"/>
      <c r="N176" s="63"/>
      <c r="O176" s="63"/>
      <c r="P176" s="63"/>
      <c r="Q176" s="63"/>
      <c r="R176" s="63"/>
      <c r="S176" s="63"/>
      <c r="T176" s="64"/>
      <c r="AT176" s="17" t="s">
        <v>148</v>
      </c>
      <c r="AU176" s="17" t="s">
        <v>159</v>
      </c>
    </row>
    <row r="177" spans="2:65" s="1" customFormat="1" ht="19.5">
      <c r="B177" s="34"/>
      <c r="C177" s="35"/>
      <c r="D177" s="198" t="s">
        <v>172</v>
      </c>
      <c r="E177" s="35"/>
      <c r="F177" s="199" t="s">
        <v>793</v>
      </c>
      <c r="G177" s="35"/>
      <c r="H177" s="35"/>
      <c r="I177" s="114"/>
      <c r="J177" s="35"/>
      <c r="K177" s="35"/>
      <c r="L177" s="38"/>
      <c r="M177" s="200"/>
      <c r="N177" s="63"/>
      <c r="O177" s="63"/>
      <c r="P177" s="63"/>
      <c r="Q177" s="63"/>
      <c r="R177" s="63"/>
      <c r="S177" s="63"/>
      <c r="T177" s="64"/>
      <c r="AT177" s="17" t="s">
        <v>172</v>
      </c>
      <c r="AU177" s="17" t="s">
        <v>159</v>
      </c>
    </row>
    <row r="178" spans="2:65" s="12" customFormat="1" ht="11.25">
      <c r="B178" s="201"/>
      <c r="C178" s="202"/>
      <c r="D178" s="198" t="s">
        <v>155</v>
      </c>
      <c r="E178" s="203" t="s">
        <v>19</v>
      </c>
      <c r="F178" s="204" t="s">
        <v>794</v>
      </c>
      <c r="G178" s="202"/>
      <c r="H178" s="203" t="s">
        <v>19</v>
      </c>
      <c r="I178" s="205"/>
      <c r="J178" s="202"/>
      <c r="K178" s="202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155</v>
      </c>
      <c r="AU178" s="210" t="s">
        <v>159</v>
      </c>
      <c r="AV178" s="12" t="s">
        <v>81</v>
      </c>
      <c r="AW178" s="12" t="s">
        <v>34</v>
      </c>
      <c r="AX178" s="12" t="s">
        <v>74</v>
      </c>
      <c r="AY178" s="210" t="s">
        <v>139</v>
      </c>
    </row>
    <row r="179" spans="2:65" s="13" customFormat="1" ht="11.25">
      <c r="B179" s="211"/>
      <c r="C179" s="212"/>
      <c r="D179" s="198" t="s">
        <v>155</v>
      </c>
      <c r="E179" s="213" t="s">
        <v>19</v>
      </c>
      <c r="F179" s="214" t="s">
        <v>808</v>
      </c>
      <c r="G179" s="212"/>
      <c r="H179" s="215">
        <v>3324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155</v>
      </c>
      <c r="AU179" s="221" t="s">
        <v>159</v>
      </c>
      <c r="AV179" s="13" t="s">
        <v>83</v>
      </c>
      <c r="AW179" s="13" t="s">
        <v>34</v>
      </c>
      <c r="AX179" s="13" t="s">
        <v>74</v>
      </c>
      <c r="AY179" s="221" t="s">
        <v>139</v>
      </c>
    </row>
    <row r="180" spans="2:65" s="14" customFormat="1" ht="11.25">
      <c r="B180" s="222"/>
      <c r="C180" s="223"/>
      <c r="D180" s="198" t="s">
        <v>155</v>
      </c>
      <c r="E180" s="224" t="s">
        <v>19</v>
      </c>
      <c r="F180" s="225" t="s">
        <v>158</v>
      </c>
      <c r="G180" s="223"/>
      <c r="H180" s="226">
        <v>3324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155</v>
      </c>
      <c r="AU180" s="232" t="s">
        <v>159</v>
      </c>
      <c r="AV180" s="14" t="s">
        <v>146</v>
      </c>
      <c r="AW180" s="14" t="s">
        <v>34</v>
      </c>
      <c r="AX180" s="14" t="s">
        <v>81</v>
      </c>
      <c r="AY180" s="232" t="s">
        <v>139</v>
      </c>
    </row>
    <row r="181" spans="2:65" s="1" customFormat="1" ht="16.5" customHeight="1">
      <c r="B181" s="34"/>
      <c r="C181" s="185" t="s">
        <v>237</v>
      </c>
      <c r="D181" s="185" t="s">
        <v>141</v>
      </c>
      <c r="E181" s="186" t="s">
        <v>809</v>
      </c>
      <c r="F181" s="187" t="s">
        <v>810</v>
      </c>
      <c r="G181" s="188" t="s">
        <v>144</v>
      </c>
      <c r="H181" s="189">
        <v>831</v>
      </c>
      <c r="I181" s="190"/>
      <c r="J181" s="191">
        <f>ROUND(I181*H181,2)</f>
        <v>0</v>
      </c>
      <c r="K181" s="187" t="s">
        <v>19</v>
      </c>
      <c r="L181" s="38"/>
      <c r="M181" s="192" t="s">
        <v>19</v>
      </c>
      <c r="N181" s="193" t="s">
        <v>45</v>
      </c>
      <c r="O181" s="63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AR181" s="196" t="s">
        <v>146</v>
      </c>
      <c r="AT181" s="196" t="s">
        <v>141</v>
      </c>
      <c r="AU181" s="196" t="s">
        <v>159</v>
      </c>
      <c r="AY181" s="17" t="s">
        <v>139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81</v>
      </c>
      <c r="BK181" s="197">
        <f>ROUND(I181*H181,2)</f>
        <v>0</v>
      </c>
      <c r="BL181" s="17" t="s">
        <v>146</v>
      </c>
      <c r="BM181" s="196" t="s">
        <v>811</v>
      </c>
    </row>
    <row r="182" spans="2:65" s="1" customFormat="1" ht="39">
      <c r="B182" s="34"/>
      <c r="C182" s="35"/>
      <c r="D182" s="198" t="s">
        <v>148</v>
      </c>
      <c r="E182" s="35"/>
      <c r="F182" s="199" t="s">
        <v>812</v>
      </c>
      <c r="G182" s="35"/>
      <c r="H182" s="35"/>
      <c r="I182" s="114"/>
      <c r="J182" s="35"/>
      <c r="K182" s="35"/>
      <c r="L182" s="38"/>
      <c r="M182" s="200"/>
      <c r="N182" s="63"/>
      <c r="O182" s="63"/>
      <c r="P182" s="63"/>
      <c r="Q182" s="63"/>
      <c r="R182" s="63"/>
      <c r="S182" s="63"/>
      <c r="T182" s="64"/>
      <c r="AT182" s="17" t="s">
        <v>148</v>
      </c>
      <c r="AU182" s="17" t="s">
        <v>159</v>
      </c>
    </row>
    <row r="183" spans="2:65" s="12" customFormat="1" ht="11.25">
      <c r="B183" s="201"/>
      <c r="C183" s="202"/>
      <c r="D183" s="198" t="s">
        <v>155</v>
      </c>
      <c r="E183" s="203" t="s">
        <v>19</v>
      </c>
      <c r="F183" s="204" t="s">
        <v>794</v>
      </c>
      <c r="G183" s="202"/>
      <c r="H183" s="203" t="s">
        <v>19</v>
      </c>
      <c r="I183" s="205"/>
      <c r="J183" s="202"/>
      <c r="K183" s="202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155</v>
      </c>
      <c r="AU183" s="210" t="s">
        <v>159</v>
      </c>
      <c r="AV183" s="12" t="s">
        <v>81</v>
      </c>
      <c r="AW183" s="12" t="s">
        <v>34</v>
      </c>
      <c r="AX183" s="12" t="s">
        <v>74</v>
      </c>
      <c r="AY183" s="210" t="s">
        <v>139</v>
      </c>
    </row>
    <row r="184" spans="2:65" s="13" customFormat="1" ht="11.25">
      <c r="B184" s="211"/>
      <c r="C184" s="212"/>
      <c r="D184" s="198" t="s">
        <v>155</v>
      </c>
      <c r="E184" s="213" t="s">
        <v>19</v>
      </c>
      <c r="F184" s="214" t="s">
        <v>813</v>
      </c>
      <c r="G184" s="212"/>
      <c r="H184" s="215">
        <v>831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155</v>
      </c>
      <c r="AU184" s="221" t="s">
        <v>159</v>
      </c>
      <c r="AV184" s="13" t="s">
        <v>83</v>
      </c>
      <c r="AW184" s="13" t="s">
        <v>34</v>
      </c>
      <c r="AX184" s="13" t="s">
        <v>74</v>
      </c>
      <c r="AY184" s="221" t="s">
        <v>139</v>
      </c>
    </row>
    <row r="185" spans="2:65" s="14" customFormat="1" ht="11.25">
      <c r="B185" s="222"/>
      <c r="C185" s="223"/>
      <c r="D185" s="198" t="s">
        <v>155</v>
      </c>
      <c r="E185" s="224" t="s">
        <v>19</v>
      </c>
      <c r="F185" s="225" t="s">
        <v>158</v>
      </c>
      <c r="G185" s="223"/>
      <c r="H185" s="226">
        <v>831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155</v>
      </c>
      <c r="AU185" s="232" t="s">
        <v>159</v>
      </c>
      <c r="AV185" s="14" t="s">
        <v>146</v>
      </c>
      <c r="AW185" s="14" t="s">
        <v>34</v>
      </c>
      <c r="AX185" s="14" t="s">
        <v>81</v>
      </c>
      <c r="AY185" s="232" t="s">
        <v>139</v>
      </c>
    </row>
    <row r="186" spans="2:65" s="1" customFormat="1" ht="16.5" customHeight="1">
      <c r="B186" s="34"/>
      <c r="C186" s="233" t="s">
        <v>241</v>
      </c>
      <c r="D186" s="233" t="s">
        <v>160</v>
      </c>
      <c r="E186" s="234" t="s">
        <v>814</v>
      </c>
      <c r="F186" s="235" t="s">
        <v>815</v>
      </c>
      <c r="G186" s="236" t="s">
        <v>458</v>
      </c>
      <c r="H186" s="237">
        <v>8.31</v>
      </c>
      <c r="I186" s="238"/>
      <c r="J186" s="239">
        <f>ROUND(I186*H186,2)</f>
        <v>0</v>
      </c>
      <c r="K186" s="235" t="s">
        <v>145</v>
      </c>
      <c r="L186" s="240"/>
      <c r="M186" s="241" t="s">
        <v>19</v>
      </c>
      <c r="N186" s="242" t="s">
        <v>45</v>
      </c>
      <c r="O186" s="63"/>
      <c r="P186" s="194">
        <f>O186*H186</f>
        <v>0</v>
      </c>
      <c r="Q186" s="194">
        <v>0.35</v>
      </c>
      <c r="R186" s="194">
        <f>Q186*H186</f>
        <v>2.9085000000000001</v>
      </c>
      <c r="S186" s="194">
        <v>0</v>
      </c>
      <c r="T186" s="195">
        <f>S186*H186</f>
        <v>0</v>
      </c>
      <c r="AR186" s="196" t="s">
        <v>164</v>
      </c>
      <c r="AT186" s="196" t="s">
        <v>160</v>
      </c>
      <c r="AU186" s="196" t="s">
        <v>159</v>
      </c>
      <c r="AY186" s="17" t="s">
        <v>139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81</v>
      </c>
      <c r="BK186" s="197">
        <f>ROUND(I186*H186,2)</f>
        <v>0</v>
      </c>
      <c r="BL186" s="17" t="s">
        <v>146</v>
      </c>
      <c r="BM186" s="196" t="s">
        <v>816</v>
      </c>
    </row>
    <row r="187" spans="2:65" s="12" customFormat="1" ht="11.25">
      <c r="B187" s="201"/>
      <c r="C187" s="202"/>
      <c r="D187" s="198" t="s">
        <v>155</v>
      </c>
      <c r="E187" s="203" t="s">
        <v>19</v>
      </c>
      <c r="F187" s="204" t="s">
        <v>817</v>
      </c>
      <c r="G187" s="202"/>
      <c r="H187" s="203" t="s">
        <v>19</v>
      </c>
      <c r="I187" s="205"/>
      <c r="J187" s="202"/>
      <c r="K187" s="202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155</v>
      </c>
      <c r="AU187" s="210" t="s">
        <v>159</v>
      </c>
      <c r="AV187" s="12" t="s">
        <v>81</v>
      </c>
      <c r="AW187" s="12" t="s">
        <v>34</v>
      </c>
      <c r="AX187" s="12" t="s">
        <v>74</v>
      </c>
      <c r="AY187" s="210" t="s">
        <v>139</v>
      </c>
    </row>
    <row r="188" spans="2:65" s="13" customFormat="1" ht="11.25">
      <c r="B188" s="211"/>
      <c r="C188" s="212"/>
      <c r="D188" s="198" t="s">
        <v>155</v>
      </c>
      <c r="E188" s="213" t="s">
        <v>19</v>
      </c>
      <c r="F188" s="214" t="s">
        <v>818</v>
      </c>
      <c r="G188" s="212"/>
      <c r="H188" s="215">
        <v>8.31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155</v>
      </c>
      <c r="AU188" s="221" t="s">
        <v>159</v>
      </c>
      <c r="AV188" s="13" t="s">
        <v>83</v>
      </c>
      <c r="AW188" s="13" t="s">
        <v>34</v>
      </c>
      <c r="AX188" s="13" t="s">
        <v>74</v>
      </c>
      <c r="AY188" s="221" t="s">
        <v>139</v>
      </c>
    </row>
    <row r="189" spans="2:65" s="14" customFormat="1" ht="11.25">
      <c r="B189" s="222"/>
      <c r="C189" s="223"/>
      <c r="D189" s="198" t="s">
        <v>155</v>
      </c>
      <c r="E189" s="224" t="s">
        <v>19</v>
      </c>
      <c r="F189" s="225" t="s">
        <v>158</v>
      </c>
      <c r="G189" s="223"/>
      <c r="H189" s="226">
        <v>8.31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155</v>
      </c>
      <c r="AU189" s="232" t="s">
        <v>159</v>
      </c>
      <c r="AV189" s="14" t="s">
        <v>146</v>
      </c>
      <c r="AW189" s="14" t="s">
        <v>34</v>
      </c>
      <c r="AX189" s="14" t="s">
        <v>81</v>
      </c>
      <c r="AY189" s="232" t="s">
        <v>139</v>
      </c>
    </row>
    <row r="190" spans="2:65" s="1" customFormat="1" ht="16.5" customHeight="1">
      <c r="B190" s="34"/>
      <c r="C190" s="185" t="s">
        <v>7</v>
      </c>
      <c r="D190" s="185" t="s">
        <v>141</v>
      </c>
      <c r="E190" s="186" t="s">
        <v>781</v>
      </c>
      <c r="F190" s="187" t="s">
        <v>782</v>
      </c>
      <c r="G190" s="188" t="s">
        <v>170</v>
      </c>
      <c r="H190" s="189">
        <v>12</v>
      </c>
      <c r="I190" s="190"/>
      <c r="J190" s="191">
        <f>ROUND(I190*H190,2)</f>
        <v>0</v>
      </c>
      <c r="K190" s="187" t="s">
        <v>19</v>
      </c>
      <c r="L190" s="38"/>
      <c r="M190" s="192" t="s">
        <v>19</v>
      </c>
      <c r="N190" s="193" t="s">
        <v>45</v>
      </c>
      <c r="O190" s="63"/>
      <c r="P190" s="194">
        <f>O190*H190</f>
        <v>0</v>
      </c>
      <c r="Q190" s="194">
        <v>6.0000000000000002E-5</v>
      </c>
      <c r="R190" s="194">
        <f>Q190*H190</f>
        <v>7.2000000000000005E-4</v>
      </c>
      <c r="S190" s="194">
        <v>0</v>
      </c>
      <c r="T190" s="195">
        <f>S190*H190</f>
        <v>0</v>
      </c>
      <c r="AR190" s="196" t="s">
        <v>146</v>
      </c>
      <c r="AT190" s="196" t="s">
        <v>141</v>
      </c>
      <c r="AU190" s="196" t="s">
        <v>159</v>
      </c>
      <c r="AY190" s="17" t="s">
        <v>139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81</v>
      </c>
      <c r="BK190" s="197">
        <f>ROUND(I190*H190,2)</f>
        <v>0</v>
      </c>
      <c r="BL190" s="17" t="s">
        <v>146</v>
      </c>
      <c r="BM190" s="196" t="s">
        <v>819</v>
      </c>
    </row>
    <row r="191" spans="2:65" s="1" customFormat="1" ht="19.5">
      <c r="B191" s="34"/>
      <c r="C191" s="35"/>
      <c r="D191" s="198" t="s">
        <v>172</v>
      </c>
      <c r="E191" s="35"/>
      <c r="F191" s="199" t="s">
        <v>784</v>
      </c>
      <c r="G191" s="35"/>
      <c r="H191" s="35"/>
      <c r="I191" s="114"/>
      <c r="J191" s="35"/>
      <c r="K191" s="35"/>
      <c r="L191" s="38"/>
      <c r="M191" s="200"/>
      <c r="N191" s="63"/>
      <c r="O191" s="63"/>
      <c r="P191" s="63"/>
      <c r="Q191" s="63"/>
      <c r="R191" s="63"/>
      <c r="S191" s="63"/>
      <c r="T191" s="64"/>
      <c r="AT191" s="17" t="s">
        <v>172</v>
      </c>
      <c r="AU191" s="17" t="s">
        <v>159</v>
      </c>
    </row>
    <row r="192" spans="2:65" s="12" customFormat="1" ht="11.25">
      <c r="B192" s="201"/>
      <c r="C192" s="202"/>
      <c r="D192" s="198" t="s">
        <v>155</v>
      </c>
      <c r="E192" s="203" t="s">
        <v>19</v>
      </c>
      <c r="F192" s="204" t="s">
        <v>785</v>
      </c>
      <c r="G192" s="202"/>
      <c r="H192" s="203" t="s">
        <v>19</v>
      </c>
      <c r="I192" s="205"/>
      <c r="J192" s="202"/>
      <c r="K192" s="202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155</v>
      </c>
      <c r="AU192" s="210" t="s">
        <v>159</v>
      </c>
      <c r="AV192" s="12" t="s">
        <v>81</v>
      </c>
      <c r="AW192" s="12" t="s">
        <v>34</v>
      </c>
      <c r="AX192" s="12" t="s">
        <v>74</v>
      </c>
      <c r="AY192" s="210" t="s">
        <v>139</v>
      </c>
    </row>
    <row r="193" spans="2:65" s="13" customFormat="1" ht="11.25">
      <c r="B193" s="211"/>
      <c r="C193" s="212"/>
      <c r="D193" s="198" t="s">
        <v>155</v>
      </c>
      <c r="E193" s="213" t="s">
        <v>19</v>
      </c>
      <c r="F193" s="214" t="s">
        <v>786</v>
      </c>
      <c r="G193" s="212"/>
      <c r="H193" s="215">
        <v>12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155</v>
      </c>
      <c r="AU193" s="221" t="s">
        <v>159</v>
      </c>
      <c r="AV193" s="13" t="s">
        <v>83</v>
      </c>
      <c r="AW193" s="13" t="s">
        <v>34</v>
      </c>
      <c r="AX193" s="13" t="s">
        <v>74</v>
      </c>
      <c r="AY193" s="221" t="s">
        <v>139</v>
      </c>
    </row>
    <row r="194" spans="2:65" s="14" customFormat="1" ht="11.25">
      <c r="B194" s="222"/>
      <c r="C194" s="223"/>
      <c r="D194" s="198" t="s">
        <v>155</v>
      </c>
      <c r="E194" s="224" t="s">
        <v>19</v>
      </c>
      <c r="F194" s="225" t="s">
        <v>158</v>
      </c>
      <c r="G194" s="223"/>
      <c r="H194" s="226">
        <v>12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155</v>
      </c>
      <c r="AU194" s="232" t="s">
        <v>159</v>
      </c>
      <c r="AV194" s="14" t="s">
        <v>146</v>
      </c>
      <c r="AW194" s="14" t="s">
        <v>34</v>
      </c>
      <c r="AX194" s="14" t="s">
        <v>81</v>
      </c>
      <c r="AY194" s="232" t="s">
        <v>139</v>
      </c>
    </row>
    <row r="195" spans="2:65" s="11" customFormat="1" ht="20.85" customHeight="1">
      <c r="B195" s="169"/>
      <c r="C195" s="170"/>
      <c r="D195" s="171" t="s">
        <v>73</v>
      </c>
      <c r="E195" s="183" t="s">
        <v>820</v>
      </c>
      <c r="F195" s="183" t="s">
        <v>821</v>
      </c>
      <c r="G195" s="170"/>
      <c r="H195" s="170"/>
      <c r="I195" s="173"/>
      <c r="J195" s="184">
        <f>BK195</f>
        <v>0</v>
      </c>
      <c r="K195" s="170"/>
      <c r="L195" s="175"/>
      <c r="M195" s="176"/>
      <c r="N195" s="177"/>
      <c r="O195" s="177"/>
      <c r="P195" s="178">
        <f>SUM(P196:P252)</f>
        <v>0</v>
      </c>
      <c r="Q195" s="177"/>
      <c r="R195" s="178">
        <f>SUM(R196:R252)</f>
        <v>2.4078114999999998</v>
      </c>
      <c r="S195" s="177"/>
      <c r="T195" s="179">
        <f>SUM(T196:T252)</f>
        <v>0.91649999999999998</v>
      </c>
      <c r="AR195" s="180" t="s">
        <v>81</v>
      </c>
      <c r="AT195" s="181" t="s">
        <v>73</v>
      </c>
      <c r="AU195" s="181" t="s">
        <v>83</v>
      </c>
      <c r="AY195" s="180" t="s">
        <v>139</v>
      </c>
      <c r="BK195" s="182">
        <f>SUM(BK196:BK252)</f>
        <v>0</v>
      </c>
    </row>
    <row r="196" spans="2:65" s="1" customFormat="1" ht="16.5" customHeight="1">
      <c r="B196" s="34"/>
      <c r="C196" s="185" t="s">
        <v>248</v>
      </c>
      <c r="D196" s="185" t="s">
        <v>141</v>
      </c>
      <c r="E196" s="186" t="s">
        <v>740</v>
      </c>
      <c r="F196" s="187" t="s">
        <v>741</v>
      </c>
      <c r="G196" s="188" t="s">
        <v>170</v>
      </c>
      <c r="H196" s="189">
        <v>235</v>
      </c>
      <c r="I196" s="190"/>
      <c r="J196" s="191">
        <f>ROUND(I196*H196,2)</f>
        <v>0</v>
      </c>
      <c r="K196" s="187" t="s">
        <v>19</v>
      </c>
      <c r="L196" s="38"/>
      <c r="M196" s="192" t="s">
        <v>19</v>
      </c>
      <c r="N196" s="193" t="s">
        <v>45</v>
      </c>
      <c r="O196" s="63"/>
      <c r="P196" s="194">
        <f>O196*H196</f>
        <v>0</v>
      </c>
      <c r="Q196" s="194">
        <v>3.0000000000000001E-5</v>
      </c>
      <c r="R196" s="194">
        <f>Q196*H196</f>
        <v>7.0499999999999998E-3</v>
      </c>
      <c r="S196" s="194">
        <v>0</v>
      </c>
      <c r="T196" s="195">
        <f>S196*H196</f>
        <v>0</v>
      </c>
      <c r="AR196" s="196" t="s">
        <v>146</v>
      </c>
      <c r="AT196" s="196" t="s">
        <v>141</v>
      </c>
      <c r="AU196" s="196" t="s">
        <v>159</v>
      </c>
      <c r="AY196" s="17" t="s">
        <v>139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81</v>
      </c>
      <c r="BK196" s="197">
        <f>ROUND(I196*H196,2)</f>
        <v>0</v>
      </c>
      <c r="BL196" s="17" t="s">
        <v>146</v>
      </c>
      <c r="BM196" s="196" t="s">
        <v>822</v>
      </c>
    </row>
    <row r="197" spans="2:65" s="12" customFormat="1" ht="11.25">
      <c r="B197" s="201"/>
      <c r="C197" s="202"/>
      <c r="D197" s="198" t="s">
        <v>155</v>
      </c>
      <c r="E197" s="203" t="s">
        <v>19</v>
      </c>
      <c r="F197" s="204" t="s">
        <v>743</v>
      </c>
      <c r="G197" s="202"/>
      <c r="H197" s="203" t="s">
        <v>19</v>
      </c>
      <c r="I197" s="205"/>
      <c r="J197" s="202"/>
      <c r="K197" s="202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155</v>
      </c>
      <c r="AU197" s="210" t="s">
        <v>159</v>
      </c>
      <c r="AV197" s="12" t="s">
        <v>81</v>
      </c>
      <c r="AW197" s="12" t="s">
        <v>34</v>
      </c>
      <c r="AX197" s="12" t="s">
        <v>74</v>
      </c>
      <c r="AY197" s="210" t="s">
        <v>139</v>
      </c>
    </row>
    <row r="198" spans="2:65" s="13" customFormat="1" ht="11.25">
      <c r="B198" s="211"/>
      <c r="C198" s="212"/>
      <c r="D198" s="198" t="s">
        <v>155</v>
      </c>
      <c r="E198" s="213" t="s">
        <v>19</v>
      </c>
      <c r="F198" s="214" t="s">
        <v>823</v>
      </c>
      <c r="G198" s="212"/>
      <c r="H198" s="215">
        <v>235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155</v>
      </c>
      <c r="AU198" s="221" t="s">
        <v>159</v>
      </c>
      <c r="AV198" s="13" t="s">
        <v>83</v>
      </c>
      <c r="AW198" s="13" t="s">
        <v>34</v>
      </c>
      <c r="AX198" s="13" t="s">
        <v>74</v>
      </c>
      <c r="AY198" s="221" t="s">
        <v>139</v>
      </c>
    </row>
    <row r="199" spans="2:65" s="14" customFormat="1" ht="11.25">
      <c r="B199" s="222"/>
      <c r="C199" s="223"/>
      <c r="D199" s="198" t="s">
        <v>155</v>
      </c>
      <c r="E199" s="224" t="s">
        <v>19</v>
      </c>
      <c r="F199" s="225" t="s">
        <v>158</v>
      </c>
      <c r="G199" s="223"/>
      <c r="H199" s="226">
        <v>235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155</v>
      </c>
      <c r="AU199" s="232" t="s">
        <v>159</v>
      </c>
      <c r="AV199" s="14" t="s">
        <v>146</v>
      </c>
      <c r="AW199" s="14" t="s">
        <v>34</v>
      </c>
      <c r="AX199" s="14" t="s">
        <v>81</v>
      </c>
      <c r="AY199" s="232" t="s">
        <v>139</v>
      </c>
    </row>
    <row r="200" spans="2:65" s="1" customFormat="1" ht="16.5" customHeight="1">
      <c r="B200" s="34"/>
      <c r="C200" s="185" t="s">
        <v>252</v>
      </c>
      <c r="D200" s="185" t="s">
        <v>141</v>
      </c>
      <c r="E200" s="186" t="s">
        <v>559</v>
      </c>
      <c r="F200" s="187" t="s">
        <v>560</v>
      </c>
      <c r="G200" s="188" t="s">
        <v>458</v>
      </c>
      <c r="H200" s="189">
        <v>139.30799999999999</v>
      </c>
      <c r="I200" s="190"/>
      <c r="J200" s="191">
        <f>ROUND(I200*H200,2)</f>
        <v>0</v>
      </c>
      <c r="K200" s="187" t="s">
        <v>19</v>
      </c>
      <c r="L200" s="38"/>
      <c r="M200" s="192" t="s">
        <v>19</v>
      </c>
      <c r="N200" s="193" t="s">
        <v>45</v>
      </c>
      <c r="O200" s="63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AR200" s="196" t="s">
        <v>146</v>
      </c>
      <c r="AT200" s="196" t="s">
        <v>141</v>
      </c>
      <c r="AU200" s="196" t="s">
        <v>159</v>
      </c>
      <c r="AY200" s="17" t="s">
        <v>139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7" t="s">
        <v>81</v>
      </c>
      <c r="BK200" s="197">
        <f>ROUND(I200*H200,2)</f>
        <v>0</v>
      </c>
      <c r="BL200" s="17" t="s">
        <v>146</v>
      </c>
      <c r="BM200" s="196" t="s">
        <v>824</v>
      </c>
    </row>
    <row r="201" spans="2:65" s="12" customFormat="1" ht="11.25">
      <c r="B201" s="201"/>
      <c r="C201" s="202"/>
      <c r="D201" s="198" t="s">
        <v>155</v>
      </c>
      <c r="E201" s="203" t="s">
        <v>19</v>
      </c>
      <c r="F201" s="204" t="s">
        <v>825</v>
      </c>
      <c r="G201" s="202"/>
      <c r="H201" s="203" t="s">
        <v>19</v>
      </c>
      <c r="I201" s="205"/>
      <c r="J201" s="202"/>
      <c r="K201" s="202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155</v>
      </c>
      <c r="AU201" s="210" t="s">
        <v>159</v>
      </c>
      <c r="AV201" s="12" t="s">
        <v>81</v>
      </c>
      <c r="AW201" s="12" t="s">
        <v>34</v>
      </c>
      <c r="AX201" s="12" t="s">
        <v>74</v>
      </c>
      <c r="AY201" s="210" t="s">
        <v>139</v>
      </c>
    </row>
    <row r="202" spans="2:65" s="13" customFormat="1" ht="11.25">
      <c r="B202" s="211"/>
      <c r="C202" s="212"/>
      <c r="D202" s="198" t="s">
        <v>155</v>
      </c>
      <c r="E202" s="213" t="s">
        <v>19</v>
      </c>
      <c r="F202" s="214" t="s">
        <v>826</v>
      </c>
      <c r="G202" s="212"/>
      <c r="H202" s="215">
        <v>139.30799999999999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155</v>
      </c>
      <c r="AU202" s="221" t="s">
        <v>159</v>
      </c>
      <c r="AV202" s="13" t="s">
        <v>83</v>
      </c>
      <c r="AW202" s="13" t="s">
        <v>34</v>
      </c>
      <c r="AX202" s="13" t="s">
        <v>74</v>
      </c>
      <c r="AY202" s="221" t="s">
        <v>139</v>
      </c>
    </row>
    <row r="203" spans="2:65" s="14" customFormat="1" ht="11.25">
      <c r="B203" s="222"/>
      <c r="C203" s="223"/>
      <c r="D203" s="198" t="s">
        <v>155</v>
      </c>
      <c r="E203" s="224" t="s">
        <v>19</v>
      </c>
      <c r="F203" s="225" t="s">
        <v>158</v>
      </c>
      <c r="G203" s="223"/>
      <c r="H203" s="226">
        <v>139.30799999999999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155</v>
      </c>
      <c r="AU203" s="232" t="s">
        <v>159</v>
      </c>
      <c r="AV203" s="14" t="s">
        <v>146</v>
      </c>
      <c r="AW203" s="14" t="s">
        <v>34</v>
      </c>
      <c r="AX203" s="14" t="s">
        <v>81</v>
      </c>
      <c r="AY203" s="232" t="s">
        <v>139</v>
      </c>
    </row>
    <row r="204" spans="2:65" s="1" customFormat="1" ht="16.5" customHeight="1">
      <c r="B204" s="34"/>
      <c r="C204" s="233" t="s">
        <v>256</v>
      </c>
      <c r="D204" s="233" t="s">
        <v>160</v>
      </c>
      <c r="E204" s="234" t="s">
        <v>651</v>
      </c>
      <c r="F204" s="235" t="s">
        <v>652</v>
      </c>
      <c r="G204" s="236" t="s">
        <v>458</v>
      </c>
      <c r="H204" s="237">
        <v>139.30799999999999</v>
      </c>
      <c r="I204" s="238"/>
      <c r="J204" s="239">
        <f>ROUND(I204*H204,2)</f>
        <v>0</v>
      </c>
      <c r="K204" s="235" t="s">
        <v>145</v>
      </c>
      <c r="L204" s="240"/>
      <c r="M204" s="241" t="s">
        <v>19</v>
      </c>
      <c r="N204" s="242" t="s">
        <v>45</v>
      </c>
      <c r="O204" s="63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AR204" s="196" t="s">
        <v>164</v>
      </c>
      <c r="AT204" s="196" t="s">
        <v>160</v>
      </c>
      <c r="AU204" s="196" t="s">
        <v>159</v>
      </c>
      <c r="AY204" s="17" t="s">
        <v>139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7" t="s">
        <v>81</v>
      </c>
      <c r="BK204" s="197">
        <f>ROUND(I204*H204,2)</f>
        <v>0</v>
      </c>
      <c r="BL204" s="17" t="s">
        <v>146</v>
      </c>
      <c r="BM204" s="196" t="s">
        <v>827</v>
      </c>
    </row>
    <row r="205" spans="2:65" s="1" customFormat="1" ht="19.5">
      <c r="B205" s="34"/>
      <c r="C205" s="35"/>
      <c r="D205" s="198" t="s">
        <v>172</v>
      </c>
      <c r="E205" s="35"/>
      <c r="F205" s="199" t="s">
        <v>654</v>
      </c>
      <c r="G205" s="35"/>
      <c r="H205" s="35"/>
      <c r="I205" s="114"/>
      <c r="J205" s="35"/>
      <c r="K205" s="35"/>
      <c r="L205" s="38"/>
      <c r="M205" s="200"/>
      <c r="N205" s="63"/>
      <c r="O205" s="63"/>
      <c r="P205" s="63"/>
      <c r="Q205" s="63"/>
      <c r="R205" s="63"/>
      <c r="S205" s="63"/>
      <c r="T205" s="64"/>
      <c r="AT205" s="17" t="s">
        <v>172</v>
      </c>
      <c r="AU205" s="17" t="s">
        <v>159</v>
      </c>
    </row>
    <row r="206" spans="2:65" s="1" customFormat="1" ht="16.5" customHeight="1">
      <c r="B206" s="34"/>
      <c r="C206" s="185" t="s">
        <v>260</v>
      </c>
      <c r="D206" s="185" t="s">
        <v>141</v>
      </c>
      <c r="E206" s="186" t="s">
        <v>645</v>
      </c>
      <c r="F206" s="187" t="s">
        <v>646</v>
      </c>
      <c r="G206" s="188" t="s">
        <v>458</v>
      </c>
      <c r="H206" s="189">
        <v>139.30799999999999</v>
      </c>
      <c r="I206" s="190"/>
      <c r="J206" s="191">
        <f>ROUND(I206*H206,2)</f>
        <v>0</v>
      </c>
      <c r="K206" s="187" t="s">
        <v>145</v>
      </c>
      <c r="L206" s="38"/>
      <c r="M206" s="192" t="s">
        <v>19</v>
      </c>
      <c r="N206" s="193" t="s">
        <v>45</v>
      </c>
      <c r="O206" s="63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AR206" s="196" t="s">
        <v>146</v>
      </c>
      <c r="AT206" s="196" t="s">
        <v>141</v>
      </c>
      <c r="AU206" s="196" t="s">
        <v>159</v>
      </c>
      <c r="AY206" s="17" t="s">
        <v>139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81</v>
      </c>
      <c r="BK206" s="197">
        <f>ROUND(I206*H206,2)</f>
        <v>0</v>
      </c>
      <c r="BL206" s="17" t="s">
        <v>146</v>
      </c>
      <c r="BM206" s="196" t="s">
        <v>828</v>
      </c>
    </row>
    <row r="207" spans="2:65" s="1" customFormat="1" ht="48.75">
      <c r="B207" s="34"/>
      <c r="C207" s="35"/>
      <c r="D207" s="198" t="s">
        <v>148</v>
      </c>
      <c r="E207" s="35"/>
      <c r="F207" s="199" t="s">
        <v>648</v>
      </c>
      <c r="G207" s="35"/>
      <c r="H207" s="35"/>
      <c r="I207" s="114"/>
      <c r="J207" s="35"/>
      <c r="K207" s="35"/>
      <c r="L207" s="38"/>
      <c r="M207" s="200"/>
      <c r="N207" s="63"/>
      <c r="O207" s="63"/>
      <c r="P207" s="63"/>
      <c r="Q207" s="63"/>
      <c r="R207" s="63"/>
      <c r="S207" s="63"/>
      <c r="T207" s="64"/>
      <c r="AT207" s="17" t="s">
        <v>148</v>
      </c>
      <c r="AU207" s="17" t="s">
        <v>159</v>
      </c>
    </row>
    <row r="208" spans="2:65" s="1" customFormat="1" ht="16.5" customHeight="1">
      <c r="B208" s="34"/>
      <c r="C208" s="185" t="s">
        <v>264</v>
      </c>
      <c r="D208" s="185" t="s">
        <v>141</v>
      </c>
      <c r="E208" s="186" t="s">
        <v>655</v>
      </c>
      <c r="F208" s="187" t="s">
        <v>656</v>
      </c>
      <c r="G208" s="188" t="s">
        <v>458</v>
      </c>
      <c r="H208" s="189">
        <v>139.30799999999999</v>
      </c>
      <c r="I208" s="190"/>
      <c r="J208" s="191">
        <f>ROUND(I208*H208,2)</f>
        <v>0</v>
      </c>
      <c r="K208" s="187" t="s">
        <v>145</v>
      </c>
      <c r="L208" s="38"/>
      <c r="M208" s="192" t="s">
        <v>19</v>
      </c>
      <c r="N208" s="193" t="s">
        <v>45</v>
      </c>
      <c r="O208" s="63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AR208" s="196" t="s">
        <v>146</v>
      </c>
      <c r="AT208" s="196" t="s">
        <v>141</v>
      </c>
      <c r="AU208" s="196" t="s">
        <v>159</v>
      </c>
      <c r="AY208" s="17" t="s">
        <v>139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81</v>
      </c>
      <c r="BK208" s="197">
        <f>ROUND(I208*H208,2)</f>
        <v>0</v>
      </c>
      <c r="BL208" s="17" t="s">
        <v>146</v>
      </c>
      <c r="BM208" s="196" t="s">
        <v>829</v>
      </c>
    </row>
    <row r="209" spans="2:65" s="1" customFormat="1" ht="48.75">
      <c r="B209" s="34"/>
      <c r="C209" s="35"/>
      <c r="D209" s="198" t="s">
        <v>148</v>
      </c>
      <c r="E209" s="35"/>
      <c r="F209" s="199" t="s">
        <v>648</v>
      </c>
      <c r="G209" s="35"/>
      <c r="H209" s="35"/>
      <c r="I209" s="114"/>
      <c r="J209" s="35"/>
      <c r="K209" s="35"/>
      <c r="L209" s="38"/>
      <c r="M209" s="200"/>
      <c r="N209" s="63"/>
      <c r="O209" s="63"/>
      <c r="P209" s="63"/>
      <c r="Q209" s="63"/>
      <c r="R209" s="63"/>
      <c r="S209" s="63"/>
      <c r="T209" s="64"/>
      <c r="AT209" s="17" t="s">
        <v>148</v>
      </c>
      <c r="AU209" s="17" t="s">
        <v>159</v>
      </c>
    </row>
    <row r="210" spans="2:65" s="1" customFormat="1" ht="16.5" customHeight="1">
      <c r="B210" s="34"/>
      <c r="C210" s="185" t="s">
        <v>268</v>
      </c>
      <c r="D210" s="185" t="s">
        <v>141</v>
      </c>
      <c r="E210" s="186" t="s">
        <v>748</v>
      </c>
      <c r="F210" s="187" t="s">
        <v>749</v>
      </c>
      <c r="G210" s="188" t="s">
        <v>170</v>
      </c>
      <c r="H210" s="189">
        <v>235</v>
      </c>
      <c r="I210" s="190"/>
      <c r="J210" s="191">
        <f>ROUND(I210*H210,2)</f>
        <v>0</v>
      </c>
      <c r="K210" s="187" t="s">
        <v>19</v>
      </c>
      <c r="L210" s="38"/>
      <c r="M210" s="192" t="s">
        <v>19</v>
      </c>
      <c r="N210" s="193" t="s">
        <v>45</v>
      </c>
      <c r="O210" s="63"/>
      <c r="P210" s="194">
        <f>O210*H210</f>
        <v>0</v>
      </c>
      <c r="Q210" s="194">
        <v>3.0000000000000001E-5</v>
      </c>
      <c r="R210" s="194">
        <f>Q210*H210</f>
        <v>7.0499999999999998E-3</v>
      </c>
      <c r="S210" s="194">
        <v>0</v>
      </c>
      <c r="T210" s="195">
        <f>S210*H210</f>
        <v>0</v>
      </c>
      <c r="AR210" s="196" t="s">
        <v>146</v>
      </c>
      <c r="AT210" s="196" t="s">
        <v>141</v>
      </c>
      <c r="AU210" s="196" t="s">
        <v>159</v>
      </c>
      <c r="AY210" s="17" t="s">
        <v>139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7" t="s">
        <v>81</v>
      </c>
      <c r="BK210" s="197">
        <f>ROUND(I210*H210,2)</f>
        <v>0</v>
      </c>
      <c r="BL210" s="17" t="s">
        <v>146</v>
      </c>
      <c r="BM210" s="196" t="s">
        <v>830</v>
      </c>
    </row>
    <row r="211" spans="2:65" s="12" customFormat="1" ht="11.25">
      <c r="B211" s="201"/>
      <c r="C211" s="202"/>
      <c r="D211" s="198" t="s">
        <v>155</v>
      </c>
      <c r="E211" s="203" t="s">
        <v>19</v>
      </c>
      <c r="F211" s="204" t="s">
        <v>743</v>
      </c>
      <c r="G211" s="202"/>
      <c r="H211" s="203" t="s">
        <v>19</v>
      </c>
      <c r="I211" s="205"/>
      <c r="J211" s="202"/>
      <c r="K211" s="202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155</v>
      </c>
      <c r="AU211" s="210" t="s">
        <v>159</v>
      </c>
      <c r="AV211" s="12" t="s">
        <v>81</v>
      </c>
      <c r="AW211" s="12" t="s">
        <v>34</v>
      </c>
      <c r="AX211" s="12" t="s">
        <v>74</v>
      </c>
      <c r="AY211" s="210" t="s">
        <v>139</v>
      </c>
    </row>
    <row r="212" spans="2:65" s="13" customFormat="1" ht="11.25">
      <c r="B212" s="211"/>
      <c r="C212" s="212"/>
      <c r="D212" s="198" t="s">
        <v>155</v>
      </c>
      <c r="E212" s="213" t="s">
        <v>19</v>
      </c>
      <c r="F212" s="214" t="s">
        <v>823</v>
      </c>
      <c r="G212" s="212"/>
      <c r="H212" s="215">
        <v>235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155</v>
      </c>
      <c r="AU212" s="221" t="s">
        <v>159</v>
      </c>
      <c r="AV212" s="13" t="s">
        <v>83</v>
      </c>
      <c r="AW212" s="13" t="s">
        <v>34</v>
      </c>
      <c r="AX212" s="13" t="s">
        <v>74</v>
      </c>
      <c r="AY212" s="221" t="s">
        <v>139</v>
      </c>
    </row>
    <row r="213" spans="2:65" s="14" customFormat="1" ht="11.25">
      <c r="B213" s="222"/>
      <c r="C213" s="223"/>
      <c r="D213" s="198" t="s">
        <v>155</v>
      </c>
      <c r="E213" s="224" t="s">
        <v>19</v>
      </c>
      <c r="F213" s="225" t="s">
        <v>158</v>
      </c>
      <c r="G213" s="223"/>
      <c r="H213" s="226">
        <v>235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155</v>
      </c>
      <c r="AU213" s="232" t="s">
        <v>159</v>
      </c>
      <c r="AV213" s="14" t="s">
        <v>146</v>
      </c>
      <c r="AW213" s="14" t="s">
        <v>34</v>
      </c>
      <c r="AX213" s="14" t="s">
        <v>81</v>
      </c>
      <c r="AY213" s="232" t="s">
        <v>139</v>
      </c>
    </row>
    <row r="214" spans="2:65" s="1" customFormat="1" ht="16.5" customHeight="1">
      <c r="B214" s="34"/>
      <c r="C214" s="185" t="s">
        <v>272</v>
      </c>
      <c r="D214" s="185" t="s">
        <v>141</v>
      </c>
      <c r="E214" s="186" t="s">
        <v>754</v>
      </c>
      <c r="F214" s="187" t="s">
        <v>755</v>
      </c>
      <c r="G214" s="188" t="s">
        <v>144</v>
      </c>
      <c r="H214" s="189">
        <v>705</v>
      </c>
      <c r="I214" s="190"/>
      <c r="J214" s="191">
        <f>ROUND(I214*H214,2)</f>
        <v>0</v>
      </c>
      <c r="K214" s="187" t="s">
        <v>145</v>
      </c>
      <c r="L214" s="38"/>
      <c r="M214" s="192" t="s">
        <v>19</v>
      </c>
      <c r="N214" s="193" t="s">
        <v>45</v>
      </c>
      <c r="O214" s="63"/>
      <c r="P214" s="194">
        <f>O214*H214</f>
        <v>0</v>
      </c>
      <c r="Q214" s="194">
        <v>2.9999999999999999E-7</v>
      </c>
      <c r="R214" s="194">
        <f>Q214*H214</f>
        <v>2.1149999999999999E-4</v>
      </c>
      <c r="S214" s="194">
        <v>2.9999999999999997E-4</v>
      </c>
      <c r="T214" s="195">
        <f>S214*H214</f>
        <v>0.21149999999999999</v>
      </c>
      <c r="AR214" s="196" t="s">
        <v>146</v>
      </c>
      <c r="AT214" s="196" t="s">
        <v>141</v>
      </c>
      <c r="AU214" s="196" t="s">
        <v>159</v>
      </c>
      <c r="AY214" s="17" t="s">
        <v>139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81</v>
      </c>
      <c r="BK214" s="197">
        <f>ROUND(I214*H214,2)</f>
        <v>0</v>
      </c>
      <c r="BL214" s="17" t="s">
        <v>146</v>
      </c>
      <c r="BM214" s="196" t="s">
        <v>831</v>
      </c>
    </row>
    <row r="215" spans="2:65" s="1" customFormat="1" ht="68.25">
      <c r="B215" s="34"/>
      <c r="C215" s="35"/>
      <c r="D215" s="198" t="s">
        <v>148</v>
      </c>
      <c r="E215" s="35"/>
      <c r="F215" s="199" t="s">
        <v>377</v>
      </c>
      <c r="G215" s="35"/>
      <c r="H215" s="35"/>
      <c r="I215" s="114"/>
      <c r="J215" s="35"/>
      <c r="K215" s="35"/>
      <c r="L215" s="38"/>
      <c r="M215" s="200"/>
      <c r="N215" s="63"/>
      <c r="O215" s="63"/>
      <c r="P215" s="63"/>
      <c r="Q215" s="63"/>
      <c r="R215" s="63"/>
      <c r="S215" s="63"/>
      <c r="T215" s="64"/>
      <c r="AT215" s="17" t="s">
        <v>148</v>
      </c>
      <c r="AU215" s="17" t="s">
        <v>159</v>
      </c>
    </row>
    <row r="216" spans="2:65" s="12" customFormat="1" ht="11.25">
      <c r="B216" s="201"/>
      <c r="C216" s="202"/>
      <c r="D216" s="198" t="s">
        <v>155</v>
      </c>
      <c r="E216" s="203" t="s">
        <v>19</v>
      </c>
      <c r="F216" s="204" t="s">
        <v>832</v>
      </c>
      <c r="G216" s="202"/>
      <c r="H216" s="203" t="s">
        <v>19</v>
      </c>
      <c r="I216" s="205"/>
      <c r="J216" s="202"/>
      <c r="K216" s="202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155</v>
      </c>
      <c r="AU216" s="210" t="s">
        <v>159</v>
      </c>
      <c r="AV216" s="12" t="s">
        <v>81</v>
      </c>
      <c r="AW216" s="12" t="s">
        <v>34</v>
      </c>
      <c r="AX216" s="12" t="s">
        <v>74</v>
      </c>
      <c r="AY216" s="210" t="s">
        <v>139</v>
      </c>
    </row>
    <row r="217" spans="2:65" s="13" customFormat="1" ht="11.25">
      <c r="B217" s="211"/>
      <c r="C217" s="212"/>
      <c r="D217" s="198" t="s">
        <v>155</v>
      </c>
      <c r="E217" s="213" t="s">
        <v>19</v>
      </c>
      <c r="F217" s="214" t="s">
        <v>833</v>
      </c>
      <c r="G217" s="212"/>
      <c r="H217" s="215">
        <v>705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155</v>
      </c>
      <c r="AU217" s="221" t="s">
        <v>159</v>
      </c>
      <c r="AV217" s="13" t="s">
        <v>83</v>
      </c>
      <c r="AW217" s="13" t="s">
        <v>34</v>
      </c>
      <c r="AX217" s="13" t="s">
        <v>74</v>
      </c>
      <c r="AY217" s="221" t="s">
        <v>139</v>
      </c>
    </row>
    <row r="218" spans="2:65" s="14" customFormat="1" ht="11.25">
      <c r="B218" s="222"/>
      <c r="C218" s="223"/>
      <c r="D218" s="198" t="s">
        <v>155</v>
      </c>
      <c r="E218" s="224" t="s">
        <v>19</v>
      </c>
      <c r="F218" s="225" t="s">
        <v>158</v>
      </c>
      <c r="G218" s="223"/>
      <c r="H218" s="226">
        <v>705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155</v>
      </c>
      <c r="AU218" s="232" t="s">
        <v>159</v>
      </c>
      <c r="AV218" s="14" t="s">
        <v>146</v>
      </c>
      <c r="AW218" s="14" t="s">
        <v>34</v>
      </c>
      <c r="AX218" s="14" t="s">
        <v>81</v>
      </c>
      <c r="AY218" s="232" t="s">
        <v>139</v>
      </c>
    </row>
    <row r="219" spans="2:65" s="1" customFormat="1" ht="16.5" customHeight="1">
      <c r="B219" s="34"/>
      <c r="C219" s="185" t="s">
        <v>276</v>
      </c>
      <c r="D219" s="185" t="s">
        <v>141</v>
      </c>
      <c r="E219" s="186" t="s">
        <v>521</v>
      </c>
      <c r="F219" s="187" t="s">
        <v>522</v>
      </c>
      <c r="G219" s="188" t="s">
        <v>144</v>
      </c>
      <c r="H219" s="189">
        <v>235</v>
      </c>
      <c r="I219" s="190"/>
      <c r="J219" s="191">
        <f>ROUND(I219*H219,2)</f>
        <v>0</v>
      </c>
      <c r="K219" s="187" t="s">
        <v>145</v>
      </c>
      <c r="L219" s="38"/>
      <c r="M219" s="192" t="s">
        <v>19</v>
      </c>
      <c r="N219" s="193" t="s">
        <v>45</v>
      </c>
      <c r="O219" s="63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AR219" s="196" t="s">
        <v>146</v>
      </c>
      <c r="AT219" s="196" t="s">
        <v>141</v>
      </c>
      <c r="AU219" s="196" t="s">
        <v>159</v>
      </c>
      <c r="AY219" s="17" t="s">
        <v>139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81</v>
      </c>
      <c r="BK219" s="197">
        <f>ROUND(I219*H219,2)</f>
        <v>0</v>
      </c>
      <c r="BL219" s="17" t="s">
        <v>146</v>
      </c>
      <c r="BM219" s="196" t="s">
        <v>834</v>
      </c>
    </row>
    <row r="220" spans="2:65" s="1" customFormat="1" ht="78">
      <c r="B220" s="34"/>
      <c r="C220" s="35"/>
      <c r="D220" s="198" t="s">
        <v>148</v>
      </c>
      <c r="E220" s="35"/>
      <c r="F220" s="199" t="s">
        <v>524</v>
      </c>
      <c r="G220" s="35"/>
      <c r="H220" s="35"/>
      <c r="I220" s="114"/>
      <c r="J220" s="35"/>
      <c r="K220" s="35"/>
      <c r="L220" s="38"/>
      <c r="M220" s="200"/>
      <c r="N220" s="63"/>
      <c r="O220" s="63"/>
      <c r="P220" s="63"/>
      <c r="Q220" s="63"/>
      <c r="R220" s="63"/>
      <c r="S220" s="63"/>
      <c r="T220" s="64"/>
      <c r="AT220" s="17" t="s">
        <v>148</v>
      </c>
      <c r="AU220" s="17" t="s">
        <v>159</v>
      </c>
    </row>
    <row r="221" spans="2:65" s="12" customFormat="1" ht="11.25">
      <c r="B221" s="201"/>
      <c r="C221" s="202"/>
      <c r="D221" s="198" t="s">
        <v>155</v>
      </c>
      <c r="E221" s="203" t="s">
        <v>19</v>
      </c>
      <c r="F221" s="204" t="s">
        <v>835</v>
      </c>
      <c r="G221" s="202"/>
      <c r="H221" s="203" t="s">
        <v>19</v>
      </c>
      <c r="I221" s="205"/>
      <c r="J221" s="202"/>
      <c r="K221" s="202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155</v>
      </c>
      <c r="AU221" s="210" t="s">
        <v>159</v>
      </c>
      <c r="AV221" s="12" t="s">
        <v>81</v>
      </c>
      <c r="AW221" s="12" t="s">
        <v>34</v>
      </c>
      <c r="AX221" s="12" t="s">
        <v>74</v>
      </c>
      <c r="AY221" s="210" t="s">
        <v>139</v>
      </c>
    </row>
    <row r="222" spans="2:65" s="13" customFormat="1" ht="11.25">
      <c r="B222" s="211"/>
      <c r="C222" s="212"/>
      <c r="D222" s="198" t="s">
        <v>155</v>
      </c>
      <c r="E222" s="213" t="s">
        <v>19</v>
      </c>
      <c r="F222" s="214" t="s">
        <v>836</v>
      </c>
      <c r="G222" s="212"/>
      <c r="H222" s="215">
        <v>235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155</v>
      </c>
      <c r="AU222" s="221" t="s">
        <v>159</v>
      </c>
      <c r="AV222" s="13" t="s">
        <v>83</v>
      </c>
      <c r="AW222" s="13" t="s">
        <v>34</v>
      </c>
      <c r="AX222" s="13" t="s">
        <v>74</v>
      </c>
      <c r="AY222" s="221" t="s">
        <v>139</v>
      </c>
    </row>
    <row r="223" spans="2:65" s="14" customFormat="1" ht="11.25">
      <c r="B223" s="222"/>
      <c r="C223" s="223"/>
      <c r="D223" s="198" t="s">
        <v>155</v>
      </c>
      <c r="E223" s="224" t="s">
        <v>19</v>
      </c>
      <c r="F223" s="225" t="s">
        <v>158</v>
      </c>
      <c r="G223" s="223"/>
      <c r="H223" s="226">
        <v>235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155</v>
      </c>
      <c r="AU223" s="232" t="s">
        <v>159</v>
      </c>
      <c r="AV223" s="14" t="s">
        <v>146</v>
      </c>
      <c r="AW223" s="14" t="s">
        <v>34</v>
      </c>
      <c r="AX223" s="14" t="s">
        <v>81</v>
      </c>
      <c r="AY223" s="232" t="s">
        <v>139</v>
      </c>
    </row>
    <row r="224" spans="2:65" s="1" customFormat="1" ht="16.5" customHeight="1">
      <c r="B224" s="34"/>
      <c r="C224" s="233" t="s">
        <v>280</v>
      </c>
      <c r="D224" s="233" t="s">
        <v>160</v>
      </c>
      <c r="E224" s="234" t="s">
        <v>525</v>
      </c>
      <c r="F224" s="235" t="s">
        <v>526</v>
      </c>
      <c r="G224" s="236" t="s">
        <v>458</v>
      </c>
      <c r="H224" s="237">
        <v>11.75</v>
      </c>
      <c r="I224" s="238"/>
      <c r="J224" s="239">
        <f>ROUND(I224*H224,2)</f>
        <v>0</v>
      </c>
      <c r="K224" s="235" t="s">
        <v>145</v>
      </c>
      <c r="L224" s="240"/>
      <c r="M224" s="241" t="s">
        <v>19</v>
      </c>
      <c r="N224" s="242" t="s">
        <v>45</v>
      </c>
      <c r="O224" s="63"/>
      <c r="P224" s="194">
        <f>O224*H224</f>
        <v>0</v>
      </c>
      <c r="Q224" s="194">
        <v>0.2</v>
      </c>
      <c r="R224" s="194">
        <f>Q224*H224</f>
        <v>2.35</v>
      </c>
      <c r="S224" s="194">
        <v>0</v>
      </c>
      <c r="T224" s="195">
        <f>S224*H224</f>
        <v>0</v>
      </c>
      <c r="AR224" s="196" t="s">
        <v>164</v>
      </c>
      <c r="AT224" s="196" t="s">
        <v>160</v>
      </c>
      <c r="AU224" s="196" t="s">
        <v>159</v>
      </c>
      <c r="AY224" s="17" t="s">
        <v>139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7" t="s">
        <v>81</v>
      </c>
      <c r="BK224" s="197">
        <f>ROUND(I224*H224,2)</f>
        <v>0</v>
      </c>
      <c r="BL224" s="17" t="s">
        <v>146</v>
      </c>
      <c r="BM224" s="196" t="s">
        <v>837</v>
      </c>
    </row>
    <row r="225" spans="2:65" s="12" customFormat="1" ht="11.25">
      <c r="B225" s="201"/>
      <c r="C225" s="202"/>
      <c r="D225" s="198" t="s">
        <v>155</v>
      </c>
      <c r="E225" s="203" t="s">
        <v>19</v>
      </c>
      <c r="F225" s="204" t="s">
        <v>838</v>
      </c>
      <c r="G225" s="202"/>
      <c r="H225" s="203" t="s">
        <v>19</v>
      </c>
      <c r="I225" s="205"/>
      <c r="J225" s="202"/>
      <c r="K225" s="202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155</v>
      </c>
      <c r="AU225" s="210" t="s">
        <v>159</v>
      </c>
      <c r="AV225" s="12" t="s">
        <v>81</v>
      </c>
      <c r="AW225" s="12" t="s">
        <v>34</v>
      </c>
      <c r="AX225" s="12" t="s">
        <v>74</v>
      </c>
      <c r="AY225" s="210" t="s">
        <v>139</v>
      </c>
    </row>
    <row r="226" spans="2:65" s="13" customFormat="1" ht="11.25">
      <c r="B226" s="211"/>
      <c r="C226" s="212"/>
      <c r="D226" s="198" t="s">
        <v>155</v>
      </c>
      <c r="E226" s="213" t="s">
        <v>19</v>
      </c>
      <c r="F226" s="214" t="s">
        <v>839</v>
      </c>
      <c r="G226" s="212"/>
      <c r="H226" s="215">
        <v>11.75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155</v>
      </c>
      <c r="AU226" s="221" t="s">
        <v>159</v>
      </c>
      <c r="AV226" s="13" t="s">
        <v>83</v>
      </c>
      <c r="AW226" s="13" t="s">
        <v>34</v>
      </c>
      <c r="AX226" s="13" t="s">
        <v>74</v>
      </c>
      <c r="AY226" s="221" t="s">
        <v>139</v>
      </c>
    </row>
    <row r="227" spans="2:65" s="14" customFormat="1" ht="11.25">
      <c r="B227" s="222"/>
      <c r="C227" s="223"/>
      <c r="D227" s="198" t="s">
        <v>155</v>
      </c>
      <c r="E227" s="224" t="s">
        <v>19</v>
      </c>
      <c r="F227" s="225" t="s">
        <v>158</v>
      </c>
      <c r="G227" s="223"/>
      <c r="H227" s="226">
        <v>11.75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155</v>
      </c>
      <c r="AU227" s="232" t="s">
        <v>159</v>
      </c>
      <c r="AV227" s="14" t="s">
        <v>146</v>
      </c>
      <c r="AW227" s="14" t="s">
        <v>34</v>
      </c>
      <c r="AX227" s="14" t="s">
        <v>81</v>
      </c>
      <c r="AY227" s="232" t="s">
        <v>139</v>
      </c>
    </row>
    <row r="228" spans="2:65" s="1" customFormat="1" ht="16.5" customHeight="1">
      <c r="B228" s="34"/>
      <c r="C228" s="185" t="s">
        <v>285</v>
      </c>
      <c r="D228" s="185" t="s">
        <v>141</v>
      </c>
      <c r="E228" s="186" t="s">
        <v>765</v>
      </c>
      <c r="F228" s="187" t="s">
        <v>766</v>
      </c>
      <c r="G228" s="188" t="s">
        <v>170</v>
      </c>
      <c r="H228" s="189">
        <v>470</v>
      </c>
      <c r="I228" s="190"/>
      <c r="J228" s="191">
        <f>ROUND(I228*H228,2)</f>
        <v>0</v>
      </c>
      <c r="K228" s="187" t="s">
        <v>19</v>
      </c>
      <c r="L228" s="38"/>
      <c r="M228" s="192" t="s">
        <v>19</v>
      </c>
      <c r="N228" s="193" t="s">
        <v>45</v>
      </c>
      <c r="O228" s="63"/>
      <c r="P228" s="194">
        <f>O228*H228</f>
        <v>0</v>
      </c>
      <c r="Q228" s="194">
        <v>6.0000000000000002E-5</v>
      </c>
      <c r="R228" s="194">
        <f>Q228*H228</f>
        <v>2.8199999999999999E-2</v>
      </c>
      <c r="S228" s="194">
        <v>0</v>
      </c>
      <c r="T228" s="195">
        <f>S228*H228</f>
        <v>0</v>
      </c>
      <c r="AR228" s="196" t="s">
        <v>146</v>
      </c>
      <c r="AT228" s="196" t="s">
        <v>141</v>
      </c>
      <c r="AU228" s="196" t="s">
        <v>159</v>
      </c>
      <c r="AY228" s="17" t="s">
        <v>139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7" t="s">
        <v>81</v>
      </c>
      <c r="BK228" s="197">
        <f>ROUND(I228*H228,2)</f>
        <v>0</v>
      </c>
      <c r="BL228" s="17" t="s">
        <v>146</v>
      </c>
      <c r="BM228" s="196" t="s">
        <v>840</v>
      </c>
    </row>
    <row r="229" spans="2:65" s="1" customFormat="1" ht="19.5">
      <c r="B229" s="34"/>
      <c r="C229" s="35"/>
      <c r="D229" s="198" t="s">
        <v>172</v>
      </c>
      <c r="E229" s="35"/>
      <c r="F229" s="199" t="s">
        <v>768</v>
      </c>
      <c r="G229" s="35"/>
      <c r="H229" s="35"/>
      <c r="I229" s="114"/>
      <c r="J229" s="35"/>
      <c r="K229" s="35"/>
      <c r="L229" s="38"/>
      <c r="M229" s="200"/>
      <c r="N229" s="63"/>
      <c r="O229" s="63"/>
      <c r="P229" s="63"/>
      <c r="Q229" s="63"/>
      <c r="R229" s="63"/>
      <c r="S229" s="63"/>
      <c r="T229" s="64"/>
      <c r="AT229" s="17" t="s">
        <v>172</v>
      </c>
      <c r="AU229" s="17" t="s">
        <v>159</v>
      </c>
    </row>
    <row r="230" spans="2:65" s="12" customFormat="1" ht="11.25">
      <c r="B230" s="201"/>
      <c r="C230" s="202"/>
      <c r="D230" s="198" t="s">
        <v>155</v>
      </c>
      <c r="E230" s="203" t="s">
        <v>19</v>
      </c>
      <c r="F230" s="204" t="s">
        <v>841</v>
      </c>
      <c r="G230" s="202"/>
      <c r="H230" s="203" t="s">
        <v>19</v>
      </c>
      <c r="I230" s="205"/>
      <c r="J230" s="202"/>
      <c r="K230" s="202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155</v>
      </c>
      <c r="AU230" s="210" t="s">
        <v>159</v>
      </c>
      <c r="AV230" s="12" t="s">
        <v>81</v>
      </c>
      <c r="AW230" s="12" t="s">
        <v>34</v>
      </c>
      <c r="AX230" s="12" t="s">
        <v>74</v>
      </c>
      <c r="AY230" s="210" t="s">
        <v>139</v>
      </c>
    </row>
    <row r="231" spans="2:65" s="13" customFormat="1" ht="11.25">
      <c r="B231" s="211"/>
      <c r="C231" s="212"/>
      <c r="D231" s="198" t="s">
        <v>155</v>
      </c>
      <c r="E231" s="213" t="s">
        <v>19</v>
      </c>
      <c r="F231" s="214" t="s">
        <v>842</v>
      </c>
      <c r="G231" s="212"/>
      <c r="H231" s="215">
        <v>470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155</v>
      </c>
      <c r="AU231" s="221" t="s">
        <v>159</v>
      </c>
      <c r="AV231" s="13" t="s">
        <v>83</v>
      </c>
      <c r="AW231" s="13" t="s">
        <v>34</v>
      </c>
      <c r="AX231" s="13" t="s">
        <v>74</v>
      </c>
      <c r="AY231" s="221" t="s">
        <v>139</v>
      </c>
    </row>
    <row r="232" spans="2:65" s="14" customFormat="1" ht="11.25">
      <c r="B232" s="222"/>
      <c r="C232" s="223"/>
      <c r="D232" s="198" t="s">
        <v>155</v>
      </c>
      <c r="E232" s="224" t="s">
        <v>19</v>
      </c>
      <c r="F232" s="225" t="s">
        <v>158</v>
      </c>
      <c r="G232" s="223"/>
      <c r="H232" s="226">
        <v>470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155</v>
      </c>
      <c r="AU232" s="232" t="s">
        <v>159</v>
      </c>
      <c r="AV232" s="14" t="s">
        <v>146</v>
      </c>
      <c r="AW232" s="14" t="s">
        <v>34</v>
      </c>
      <c r="AX232" s="14" t="s">
        <v>81</v>
      </c>
      <c r="AY232" s="232" t="s">
        <v>139</v>
      </c>
    </row>
    <row r="233" spans="2:65" s="1" customFormat="1" ht="16.5" customHeight="1">
      <c r="B233" s="34"/>
      <c r="C233" s="185" t="s">
        <v>289</v>
      </c>
      <c r="D233" s="185" t="s">
        <v>141</v>
      </c>
      <c r="E233" s="186" t="s">
        <v>771</v>
      </c>
      <c r="F233" s="187" t="s">
        <v>772</v>
      </c>
      <c r="G233" s="188" t="s">
        <v>170</v>
      </c>
      <c r="H233" s="189">
        <v>235</v>
      </c>
      <c r="I233" s="190"/>
      <c r="J233" s="191">
        <f>ROUND(I233*H233,2)</f>
        <v>0</v>
      </c>
      <c r="K233" s="187" t="s">
        <v>19</v>
      </c>
      <c r="L233" s="38"/>
      <c r="M233" s="192" t="s">
        <v>19</v>
      </c>
      <c r="N233" s="193" t="s">
        <v>45</v>
      </c>
      <c r="O233" s="63"/>
      <c r="P233" s="194">
        <f>O233*H233</f>
        <v>0</v>
      </c>
      <c r="Q233" s="194">
        <v>6.0000000000000002E-5</v>
      </c>
      <c r="R233" s="194">
        <f>Q233*H233</f>
        <v>1.41E-2</v>
      </c>
      <c r="S233" s="194">
        <v>0</v>
      </c>
      <c r="T233" s="195">
        <f>S233*H233</f>
        <v>0</v>
      </c>
      <c r="AR233" s="196" t="s">
        <v>146</v>
      </c>
      <c r="AT233" s="196" t="s">
        <v>141</v>
      </c>
      <c r="AU233" s="196" t="s">
        <v>159</v>
      </c>
      <c r="AY233" s="17" t="s">
        <v>139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7" t="s">
        <v>81</v>
      </c>
      <c r="BK233" s="197">
        <f>ROUND(I233*H233,2)</f>
        <v>0</v>
      </c>
      <c r="BL233" s="17" t="s">
        <v>146</v>
      </c>
      <c r="BM233" s="196" t="s">
        <v>843</v>
      </c>
    </row>
    <row r="234" spans="2:65" s="1" customFormat="1" ht="19.5">
      <c r="B234" s="34"/>
      <c r="C234" s="35"/>
      <c r="D234" s="198" t="s">
        <v>172</v>
      </c>
      <c r="E234" s="35"/>
      <c r="F234" s="199" t="s">
        <v>844</v>
      </c>
      <c r="G234" s="35"/>
      <c r="H234" s="35"/>
      <c r="I234" s="114"/>
      <c r="J234" s="35"/>
      <c r="K234" s="35"/>
      <c r="L234" s="38"/>
      <c r="M234" s="200"/>
      <c r="N234" s="63"/>
      <c r="O234" s="63"/>
      <c r="P234" s="63"/>
      <c r="Q234" s="63"/>
      <c r="R234" s="63"/>
      <c r="S234" s="63"/>
      <c r="T234" s="64"/>
      <c r="AT234" s="17" t="s">
        <v>172</v>
      </c>
      <c r="AU234" s="17" t="s">
        <v>159</v>
      </c>
    </row>
    <row r="235" spans="2:65" s="12" customFormat="1" ht="11.25">
      <c r="B235" s="201"/>
      <c r="C235" s="202"/>
      <c r="D235" s="198" t="s">
        <v>155</v>
      </c>
      <c r="E235" s="203" t="s">
        <v>19</v>
      </c>
      <c r="F235" s="204" t="s">
        <v>841</v>
      </c>
      <c r="G235" s="202"/>
      <c r="H235" s="203" t="s">
        <v>19</v>
      </c>
      <c r="I235" s="205"/>
      <c r="J235" s="202"/>
      <c r="K235" s="202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155</v>
      </c>
      <c r="AU235" s="210" t="s">
        <v>159</v>
      </c>
      <c r="AV235" s="12" t="s">
        <v>81</v>
      </c>
      <c r="AW235" s="12" t="s">
        <v>34</v>
      </c>
      <c r="AX235" s="12" t="s">
        <v>74</v>
      </c>
      <c r="AY235" s="210" t="s">
        <v>139</v>
      </c>
    </row>
    <row r="236" spans="2:65" s="13" customFormat="1" ht="11.25">
      <c r="B236" s="211"/>
      <c r="C236" s="212"/>
      <c r="D236" s="198" t="s">
        <v>155</v>
      </c>
      <c r="E236" s="213" t="s">
        <v>19</v>
      </c>
      <c r="F236" s="214" t="s">
        <v>836</v>
      </c>
      <c r="G236" s="212"/>
      <c r="H236" s="215">
        <v>235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155</v>
      </c>
      <c r="AU236" s="221" t="s">
        <v>159</v>
      </c>
      <c r="AV236" s="13" t="s">
        <v>83</v>
      </c>
      <c r="AW236" s="13" t="s">
        <v>34</v>
      </c>
      <c r="AX236" s="13" t="s">
        <v>74</v>
      </c>
      <c r="AY236" s="221" t="s">
        <v>139</v>
      </c>
    </row>
    <row r="237" spans="2:65" s="14" customFormat="1" ht="11.25">
      <c r="B237" s="222"/>
      <c r="C237" s="223"/>
      <c r="D237" s="198" t="s">
        <v>155</v>
      </c>
      <c r="E237" s="224" t="s">
        <v>19</v>
      </c>
      <c r="F237" s="225" t="s">
        <v>158</v>
      </c>
      <c r="G237" s="223"/>
      <c r="H237" s="226">
        <v>235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155</v>
      </c>
      <c r="AU237" s="232" t="s">
        <v>159</v>
      </c>
      <c r="AV237" s="14" t="s">
        <v>146</v>
      </c>
      <c r="AW237" s="14" t="s">
        <v>34</v>
      </c>
      <c r="AX237" s="14" t="s">
        <v>81</v>
      </c>
      <c r="AY237" s="232" t="s">
        <v>139</v>
      </c>
    </row>
    <row r="238" spans="2:65" s="1" customFormat="1" ht="16.5" customHeight="1">
      <c r="B238" s="34"/>
      <c r="C238" s="185" t="s">
        <v>293</v>
      </c>
      <c r="D238" s="185" t="s">
        <v>141</v>
      </c>
      <c r="E238" s="186" t="s">
        <v>845</v>
      </c>
      <c r="F238" s="187" t="s">
        <v>846</v>
      </c>
      <c r="G238" s="188" t="s">
        <v>170</v>
      </c>
      <c r="H238" s="189">
        <v>47</v>
      </c>
      <c r="I238" s="190"/>
      <c r="J238" s="191">
        <f>ROUND(I238*H238,2)</f>
        <v>0</v>
      </c>
      <c r="K238" s="187" t="s">
        <v>145</v>
      </c>
      <c r="L238" s="38"/>
      <c r="M238" s="192" t="s">
        <v>19</v>
      </c>
      <c r="N238" s="193" t="s">
        <v>45</v>
      </c>
      <c r="O238" s="63"/>
      <c r="P238" s="194">
        <f>O238*H238</f>
        <v>0</v>
      </c>
      <c r="Q238" s="194">
        <v>0</v>
      </c>
      <c r="R238" s="194">
        <f>Q238*H238</f>
        <v>0</v>
      </c>
      <c r="S238" s="194">
        <v>0.01</v>
      </c>
      <c r="T238" s="195">
        <f>S238*H238</f>
        <v>0.47000000000000003</v>
      </c>
      <c r="AR238" s="196" t="s">
        <v>146</v>
      </c>
      <c r="AT238" s="196" t="s">
        <v>141</v>
      </c>
      <c r="AU238" s="196" t="s">
        <v>159</v>
      </c>
      <c r="AY238" s="17" t="s">
        <v>139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7" t="s">
        <v>81</v>
      </c>
      <c r="BK238" s="197">
        <f>ROUND(I238*H238,2)</f>
        <v>0</v>
      </c>
      <c r="BL238" s="17" t="s">
        <v>146</v>
      </c>
      <c r="BM238" s="196" t="s">
        <v>847</v>
      </c>
    </row>
    <row r="239" spans="2:65" s="1" customFormat="1" ht="58.5">
      <c r="B239" s="34"/>
      <c r="C239" s="35"/>
      <c r="D239" s="198" t="s">
        <v>148</v>
      </c>
      <c r="E239" s="35"/>
      <c r="F239" s="199" t="s">
        <v>848</v>
      </c>
      <c r="G239" s="35"/>
      <c r="H239" s="35"/>
      <c r="I239" s="114"/>
      <c r="J239" s="35"/>
      <c r="K239" s="35"/>
      <c r="L239" s="38"/>
      <c r="M239" s="200"/>
      <c r="N239" s="63"/>
      <c r="O239" s="63"/>
      <c r="P239" s="63"/>
      <c r="Q239" s="63"/>
      <c r="R239" s="63"/>
      <c r="S239" s="63"/>
      <c r="T239" s="64"/>
      <c r="AT239" s="17" t="s">
        <v>148</v>
      </c>
      <c r="AU239" s="17" t="s">
        <v>159</v>
      </c>
    </row>
    <row r="240" spans="2:65" s="1" customFormat="1" ht="16.5" customHeight="1">
      <c r="B240" s="34"/>
      <c r="C240" s="185" t="s">
        <v>299</v>
      </c>
      <c r="D240" s="185" t="s">
        <v>141</v>
      </c>
      <c r="E240" s="186" t="s">
        <v>776</v>
      </c>
      <c r="F240" s="187" t="s">
        <v>777</v>
      </c>
      <c r="G240" s="188" t="s">
        <v>170</v>
      </c>
      <c r="H240" s="189">
        <v>235</v>
      </c>
      <c r="I240" s="190"/>
      <c r="J240" s="191">
        <f>ROUND(I240*H240,2)</f>
        <v>0</v>
      </c>
      <c r="K240" s="187" t="s">
        <v>19</v>
      </c>
      <c r="L240" s="38"/>
      <c r="M240" s="192" t="s">
        <v>19</v>
      </c>
      <c r="N240" s="193" t="s">
        <v>45</v>
      </c>
      <c r="O240" s="63"/>
      <c r="P240" s="194">
        <f>O240*H240</f>
        <v>0</v>
      </c>
      <c r="Q240" s="194">
        <v>0</v>
      </c>
      <c r="R240" s="194">
        <f>Q240*H240</f>
        <v>0</v>
      </c>
      <c r="S240" s="194">
        <v>1E-3</v>
      </c>
      <c r="T240" s="195">
        <f>S240*H240</f>
        <v>0.23500000000000001</v>
      </c>
      <c r="AR240" s="196" t="s">
        <v>146</v>
      </c>
      <c r="AT240" s="196" t="s">
        <v>141</v>
      </c>
      <c r="AU240" s="196" t="s">
        <v>159</v>
      </c>
      <c r="AY240" s="17" t="s">
        <v>139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7" t="s">
        <v>81</v>
      </c>
      <c r="BK240" s="197">
        <f>ROUND(I240*H240,2)</f>
        <v>0</v>
      </c>
      <c r="BL240" s="17" t="s">
        <v>146</v>
      </c>
      <c r="BM240" s="196" t="s">
        <v>849</v>
      </c>
    </row>
    <row r="241" spans="2:65" s="12" customFormat="1" ht="11.25">
      <c r="B241" s="201"/>
      <c r="C241" s="202"/>
      <c r="D241" s="198" t="s">
        <v>155</v>
      </c>
      <c r="E241" s="203" t="s">
        <v>19</v>
      </c>
      <c r="F241" s="204" t="s">
        <v>850</v>
      </c>
      <c r="G241" s="202"/>
      <c r="H241" s="203" t="s">
        <v>19</v>
      </c>
      <c r="I241" s="205"/>
      <c r="J241" s="202"/>
      <c r="K241" s="202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155</v>
      </c>
      <c r="AU241" s="210" t="s">
        <v>159</v>
      </c>
      <c r="AV241" s="12" t="s">
        <v>81</v>
      </c>
      <c r="AW241" s="12" t="s">
        <v>34</v>
      </c>
      <c r="AX241" s="12" t="s">
        <v>74</v>
      </c>
      <c r="AY241" s="210" t="s">
        <v>139</v>
      </c>
    </row>
    <row r="242" spans="2:65" s="13" customFormat="1" ht="11.25">
      <c r="B242" s="211"/>
      <c r="C242" s="212"/>
      <c r="D242" s="198" t="s">
        <v>155</v>
      </c>
      <c r="E242" s="213" t="s">
        <v>19</v>
      </c>
      <c r="F242" s="214" t="s">
        <v>836</v>
      </c>
      <c r="G242" s="212"/>
      <c r="H242" s="215">
        <v>235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155</v>
      </c>
      <c r="AU242" s="221" t="s">
        <v>159</v>
      </c>
      <c r="AV242" s="13" t="s">
        <v>83</v>
      </c>
      <c r="AW242" s="13" t="s">
        <v>34</v>
      </c>
      <c r="AX242" s="13" t="s">
        <v>74</v>
      </c>
      <c r="AY242" s="221" t="s">
        <v>139</v>
      </c>
    </row>
    <row r="243" spans="2:65" s="14" customFormat="1" ht="11.25">
      <c r="B243" s="222"/>
      <c r="C243" s="223"/>
      <c r="D243" s="198" t="s">
        <v>155</v>
      </c>
      <c r="E243" s="224" t="s">
        <v>19</v>
      </c>
      <c r="F243" s="225" t="s">
        <v>158</v>
      </c>
      <c r="G243" s="223"/>
      <c r="H243" s="226">
        <v>235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155</v>
      </c>
      <c r="AU243" s="232" t="s">
        <v>159</v>
      </c>
      <c r="AV243" s="14" t="s">
        <v>146</v>
      </c>
      <c r="AW243" s="14" t="s">
        <v>34</v>
      </c>
      <c r="AX243" s="14" t="s">
        <v>81</v>
      </c>
      <c r="AY243" s="232" t="s">
        <v>139</v>
      </c>
    </row>
    <row r="244" spans="2:65" s="1" customFormat="1" ht="16.5" customHeight="1">
      <c r="B244" s="34"/>
      <c r="C244" s="185" t="s">
        <v>303</v>
      </c>
      <c r="D244" s="185" t="s">
        <v>141</v>
      </c>
      <c r="E244" s="186" t="s">
        <v>781</v>
      </c>
      <c r="F244" s="187" t="s">
        <v>782</v>
      </c>
      <c r="G244" s="188" t="s">
        <v>170</v>
      </c>
      <c r="H244" s="189">
        <v>20</v>
      </c>
      <c r="I244" s="190"/>
      <c r="J244" s="191">
        <f>ROUND(I244*H244,2)</f>
        <v>0</v>
      </c>
      <c r="K244" s="187" t="s">
        <v>19</v>
      </c>
      <c r="L244" s="38"/>
      <c r="M244" s="192" t="s">
        <v>19</v>
      </c>
      <c r="N244" s="193" t="s">
        <v>45</v>
      </c>
      <c r="O244" s="63"/>
      <c r="P244" s="194">
        <f>O244*H244</f>
        <v>0</v>
      </c>
      <c r="Q244" s="194">
        <v>6.0000000000000002E-5</v>
      </c>
      <c r="R244" s="194">
        <f>Q244*H244</f>
        <v>1.2000000000000001E-3</v>
      </c>
      <c r="S244" s="194">
        <v>0</v>
      </c>
      <c r="T244" s="195">
        <f>S244*H244</f>
        <v>0</v>
      </c>
      <c r="AR244" s="196" t="s">
        <v>146</v>
      </c>
      <c r="AT244" s="196" t="s">
        <v>141</v>
      </c>
      <c r="AU244" s="196" t="s">
        <v>159</v>
      </c>
      <c r="AY244" s="17" t="s">
        <v>139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7" t="s">
        <v>81</v>
      </c>
      <c r="BK244" s="197">
        <f>ROUND(I244*H244,2)</f>
        <v>0</v>
      </c>
      <c r="BL244" s="17" t="s">
        <v>146</v>
      </c>
      <c r="BM244" s="196" t="s">
        <v>851</v>
      </c>
    </row>
    <row r="245" spans="2:65" s="1" customFormat="1" ht="19.5">
      <c r="B245" s="34"/>
      <c r="C245" s="35"/>
      <c r="D245" s="198" t="s">
        <v>172</v>
      </c>
      <c r="E245" s="35"/>
      <c r="F245" s="199" t="s">
        <v>784</v>
      </c>
      <c r="G245" s="35"/>
      <c r="H245" s="35"/>
      <c r="I245" s="114"/>
      <c r="J245" s="35"/>
      <c r="K245" s="35"/>
      <c r="L245" s="38"/>
      <c r="M245" s="200"/>
      <c r="N245" s="63"/>
      <c r="O245" s="63"/>
      <c r="P245" s="63"/>
      <c r="Q245" s="63"/>
      <c r="R245" s="63"/>
      <c r="S245" s="63"/>
      <c r="T245" s="64"/>
      <c r="AT245" s="17" t="s">
        <v>172</v>
      </c>
      <c r="AU245" s="17" t="s">
        <v>159</v>
      </c>
    </row>
    <row r="246" spans="2:65" s="12" customFormat="1" ht="11.25">
      <c r="B246" s="201"/>
      <c r="C246" s="202"/>
      <c r="D246" s="198" t="s">
        <v>155</v>
      </c>
      <c r="E246" s="203" t="s">
        <v>19</v>
      </c>
      <c r="F246" s="204" t="s">
        <v>852</v>
      </c>
      <c r="G246" s="202"/>
      <c r="H246" s="203" t="s">
        <v>19</v>
      </c>
      <c r="I246" s="205"/>
      <c r="J246" s="202"/>
      <c r="K246" s="202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155</v>
      </c>
      <c r="AU246" s="210" t="s">
        <v>159</v>
      </c>
      <c r="AV246" s="12" t="s">
        <v>81</v>
      </c>
      <c r="AW246" s="12" t="s">
        <v>34</v>
      </c>
      <c r="AX246" s="12" t="s">
        <v>74</v>
      </c>
      <c r="AY246" s="210" t="s">
        <v>139</v>
      </c>
    </row>
    <row r="247" spans="2:65" s="13" customFormat="1" ht="11.25">
      <c r="B247" s="211"/>
      <c r="C247" s="212"/>
      <c r="D247" s="198" t="s">
        <v>155</v>
      </c>
      <c r="E247" s="213" t="s">
        <v>19</v>
      </c>
      <c r="F247" s="214" t="s">
        <v>853</v>
      </c>
      <c r="G247" s="212"/>
      <c r="H247" s="215">
        <v>20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155</v>
      </c>
      <c r="AU247" s="221" t="s">
        <v>159</v>
      </c>
      <c r="AV247" s="13" t="s">
        <v>83</v>
      </c>
      <c r="AW247" s="13" t="s">
        <v>34</v>
      </c>
      <c r="AX247" s="13" t="s">
        <v>74</v>
      </c>
      <c r="AY247" s="221" t="s">
        <v>139</v>
      </c>
    </row>
    <row r="248" spans="2:65" s="14" customFormat="1" ht="11.25">
      <c r="B248" s="222"/>
      <c r="C248" s="223"/>
      <c r="D248" s="198" t="s">
        <v>155</v>
      </c>
      <c r="E248" s="224" t="s">
        <v>19</v>
      </c>
      <c r="F248" s="225" t="s">
        <v>158</v>
      </c>
      <c r="G248" s="223"/>
      <c r="H248" s="226">
        <v>20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155</v>
      </c>
      <c r="AU248" s="232" t="s">
        <v>159</v>
      </c>
      <c r="AV248" s="14" t="s">
        <v>146</v>
      </c>
      <c r="AW248" s="14" t="s">
        <v>34</v>
      </c>
      <c r="AX248" s="14" t="s">
        <v>81</v>
      </c>
      <c r="AY248" s="232" t="s">
        <v>139</v>
      </c>
    </row>
    <row r="249" spans="2:65" s="1" customFormat="1" ht="16.5" customHeight="1">
      <c r="B249" s="34"/>
      <c r="C249" s="185" t="s">
        <v>307</v>
      </c>
      <c r="D249" s="185" t="s">
        <v>141</v>
      </c>
      <c r="E249" s="186" t="s">
        <v>854</v>
      </c>
      <c r="F249" s="187" t="s">
        <v>855</v>
      </c>
      <c r="G249" s="188" t="s">
        <v>856</v>
      </c>
      <c r="H249" s="189">
        <v>737.9</v>
      </c>
      <c r="I249" s="190"/>
      <c r="J249" s="191">
        <f>ROUND(I249*H249,2)</f>
        <v>0</v>
      </c>
      <c r="K249" s="187" t="s">
        <v>19</v>
      </c>
      <c r="L249" s="38"/>
      <c r="M249" s="192" t="s">
        <v>19</v>
      </c>
      <c r="N249" s="193" t="s">
        <v>45</v>
      </c>
      <c r="O249" s="63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AR249" s="196" t="s">
        <v>146</v>
      </c>
      <c r="AT249" s="196" t="s">
        <v>141</v>
      </c>
      <c r="AU249" s="196" t="s">
        <v>159</v>
      </c>
      <c r="AY249" s="17" t="s">
        <v>139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81</v>
      </c>
      <c r="BK249" s="197">
        <f>ROUND(I249*H249,2)</f>
        <v>0</v>
      </c>
      <c r="BL249" s="17" t="s">
        <v>146</v>
      </c>
      <c r="BM249" s="196" t="s">
        <v>857</v>
      </c>
    </row>
    <row r="250" spans="2:65" s="12" customFormat="1" ht="11.25">
      <c r="B250" s="201"/>
      <c r="C250" s="202"/>
      <c r="D250" s="198" t="s">
        <v>155</v>
      </c>
      <c r="E250" s="203" t="s">
        <v>19</v>
      </c>
      <c r="F250" s="204" t="s">
        <v>858</v>
      </c>
      <c r="G250" s="202"/>
      <c r="H250" s="203" t="s">
        <v>19</v>
      </c>
      <c r="I250" s="205"/>
      <c r="J250" s="202"/>
      <c r="K250" s="202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155</v>
      </c>
      <c r="AU250" s="210" t="s">
        <v>159</v>
      </c>
      <c r="AV250" s="12" t="s">
        <v>81</v>
      </c>
      <c r="AW250" s="12" t="s">
        <v>34</v>
      </c>
      <c r="AX250" s="12" t="s">
        <v>74</v>
      </c>
      <c r="AY250" s="210" t="s">
        <v>139</v>
      </c>
    </row>
    <row r="251" spans="2:65" s="13" customFormat="1" ht="11.25">
      <c r="B251" s="211"/>
      <c r="C251" s="212"/>
      <c r="D251" s="198" t="s">
        <v>155</v>
      </c>
      <c r="E251" s="213" t="s">
        <v>19</v>
      </c>
      <c r="F251" s="214" t="s">
        <v>859</v>
      </c>
      <c r="G251" s="212"/>
      <c r="H251" s="215">
        <v>737.9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155</v>
      </c>
      <c r="AU251" s="221" t="s">
        <v>159</v>
      </c>
      <c r="AV251" s="13" t="s">
        <v>83</v>
      </c>
      <c r="AW251" s="13" t="s">
        <v>34</v>
      </c>
      <c r="AX251" s="13" t="s">
        <v>74</v>
      </c>
      <c r="AY251" s="221" t="s">
        <v>139</v>
      </c>
    </row>
    <row r="252" spans="2:65" s="14" customFormat="1" ht="11.25">
      <c r="B252" s="222"/>
      <c r="C252" s="223"/>
      <c r="D252" s="198" t="s">
        <v>155</v>
      </c>
      <c r="E252" s="224" t="s">
        <v>19</v>
      </c>
      <c r="F252" s="225" t="s">
        <v>158</v>
      </c>
      <c r="G252" s="223"/>
      <c r="H252" s="226">
        <v>737.9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155</v>
      </c>
      <c r="AU252" s="232" t="s">
        <v>159</v>
      </c>
      <c r="AV252" s="14" t="s">
        <v>146</v>
      </c>
      <c r="AW252" s="14" t="s">
        <v>34</v>
      </c>
      <c r="AX252" s="14" t="s">
        <v>81</v>
      </c>
      <c r="AY252" s="232" t="s">
        <v>139</v>
      </c>
    </row>
    <row r="253" spans="2:65" s="11" customFormat="1" ht="22.9" customHeight="1">
      <c r="B253" s="169"/>
      <c r="C253" s="170"/>
      <c r="D253" s="171" t="s">
        <v>73</v>
      </c>
      <c r="E253" s="183" t="s">
        <v>383</v>
      </c>
      <c r="F253" s="183" t="s">
        <v>384</v>
      </c>
      <c r="G253" s="170"/>
      <c r="H253" s="170"/>
      <c r="I253" s="173"/>
      <c r="J253" s="184">
        <f>BK253</f>
        <v>0</v>
      </c>
      <c r="K253" s="170"/>
      <c r="L253" s="175"/>
      <c r="M253" s="176"/>
      <c r="N253" s="177"/>
      <c r="O253" s="177"/>
      <c r="P253" s="178">
        <f>SUM(P254:P260)</f>
        <v>0</v>
      </c>
      <c r="Q253" s="177"/>
      <c r="R253" s="178">
        <f>SUM(R254:R260)</f>
        <v>0</v>
      </c>
      <c r="S253" s="177"/>
      <c r="T253" s="179">
        <f>SUM(T254:T260)</f>
        <v>0</v>
      </c>
      <c r="AR253" s="180" t="s">
        <v>81</v>
      </c>
      <c r="AT253" s="181" t="s">
        <v>73</v>
      </c>
      <c r="AU253" s="181" t="s">
        <v>81</v>
      </c>
      <c r="AY253" s="180" t="s">
        <v>139</v>
      </c>
      <c r="BK253" s="182">
        <f>SUM(BK254:BK260)</f>
        <v>0</v>
      </c>
    </row>
    <row r="254" spans="2:65" s="1" customFormat="1" ht="16.5" customHeight="1">
      <c r="B254" s="34"/>
      <c r="C254" s="185" t="s">
        <v>311</v>
      </c>
      <c r="D254" s="185" t="s">
        <v>141</v>
      </c>
      <c r="E254" s="186" t="s">
        <v>860</v>
      </c>
      <c r="F254" s="187" t="s">
        <v>387</v>
      </c>
      <c r="G254" s="188" t="s">
        <v>163</v>
      </c>
      <c r="H254" s="189">
        <v>3.2010000000000001</v>
      </c>
      <c r="I254" s="190"/>
      <c r="J254" s="191">
        <f>ROUND(I254*H254,2)</f>
        <v>0</v>
      </c>
      <c r="K254" s="187" t="s">
        <v>19</v>
      </c>
      <c r="L254" s="38"/>
      <c r="M254" s="192" t="s">
        <v>19</v>
      </c>
      <c r="N254" s="193" t="s">
        <v>45</v>
      </c>
      <c r="O254" s="63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AR254" s="196" t="s">
        <v>146</v>
      </c>
      <c r="AT254" s="196" t="s">
        <v>141</v>
      </c>
      <c r="AU254" s="196" t="s">
        <v>83</v>
      </c>
      <c r="AY254" s="17" t="s">
        <v>139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7" t="s">
        <v>81</v>
      </c>
      <c r="BK254" s="197">
        <f>ROUND(I254*H254,2)</f>
        <v>0</v>
      </c>
      <c r="BL254" s="17" t="s">
        <v>146</v>
      </c>
      <c r="BM254" s="196" t="s">
        <v>861</v>
      </c>
    </row>
    <row r="255" spans="2:65" s="1" customFormat="1" ht="58.5">
      <c r="B255" s="34"/>
      <c r="C255" s="35"/>
      <c r="D255" s="198" t="s">
        <v>148</v>
      </c>
      <c r="E255" s="35"/>
      <c r="F255" s="199" t="s">
        <v>389</v>
      </c>
      <c r="G255" s="35"/>
      <c r="H255" s="35"/>
      <c r="I255" s="114"/>
      <c r="J255" s="35"/>
      <c r="K255" s="35"/>
      <c r="L255" s="38"/>
      <c r="M255" s="200"/>
      <c r="N255" s="63"/>
      <c r="O255" s="63"/>
      <c r="P255" s="63"/>
      <c r="Q255" s="63"/>
      <c r="R255" s="63"/>
      <c r="S255" s="63"/>
      <c r="T255" s="64"/>
      <c r="AT255" s="17" t="s">
        <v>148</v>
      </c>
      <c r="AU255" s="17" t="s">
        <v>83</v>
      </c>
    </row>
    <row r="256" spans="2:65" s="1" customFormat="1" ht="19.5">
      <c r="B256" s="34"/>
      <c r="C256" s="35"/>
      <c r="D256" s="198" t="s">
        <v>172</v>
      </c>
      <c r="E256" s="35"/>
      <c r="F256" s="199" t="s">
        <v>862</v>
      </c>
      <c r="G256" s="35"/>
      <c r="H256" s="35"/>
      <c r="I256" s="114"/>
      <c r="J256" s="35"/>
      <c r="K256" s="35"/>
      <c r="L256" s="38"/>
      <c r="M256" s="200"/>
      <c r="N256" s="63"/>
      <c r="O256" s="63"/>
      <c r="P256" s="63"/>
      <c r="Q256" s="63"/>
      <c r="R256" s="63"/>
      <c r="S256" s="63"/>
      <c r="T256" s="64"/>
      <c r="AT256" s="17" t="s">
        <v>172</v>
      </c>
      <c r="AU256" s="17" t="s">
        <v>83</v>
      </c>
    </row>
    <row r="257" spans="2:65" s="1" customFormat="1" ht="16.5" customHeight="1">
      <c r="B257" s="34"/>
      <c r="C257" s="185" t="s">
        <v>316</v>
      </c>
      <c r="D257" s="185" t="s">
        <v>141</v>
      </c>
      <c r="E257" s="186" t="s">
        <v>863</v>
      </c>
      <c r="F257" s="187" t="s">
        <v>864</v>
      </c>
      <c r="G257" s="188" t="s">
        <v>163</v>
      </c>
      <c r="H257" s="189">
        <v>3.2010000000000001</v>
      </c>
      <c r="I257" s="190"/>
      <c r="J257" s="191">
        <f>ROUND(I257*H257,2)</f>
        <v>0</v>
      </c>
      <c r="K257" s="187" t="s">
        <v>19</v>
      </c>
      <c r="L257" s="38"/>
      <c r="M257" s="192" t="s">
        <v>19</v>
      </c>
      <c r="N257" s="193" t="s">
        <v>45</v>
      </c>
      <c r="O257" s="63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AR257" s="196" t="s">
        <v>146</v>
      </c>
      <c r="AT257" s="196" t="s">
        <v>141</v>
      </c>
      <c r="AU257" s="196" t="s">
        <v>83</v>
      </c>
      <c r="AY257" s="17" t="s">
        <v>139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7" t="s">
        <v>81</v>
      </c>
      <c r="BK257" s="197">
        <f>ROUND(I257*H257,2)</f>
        <v>0</v>
      </c>
      <c r="BL257" s="17" t="s">
        <v>146</v>
      </c>
      <c r="BM257" s="196" t="s">
        <v>865</v>
      </c>
    </row>
    <row r="258" spans="2:65" s="1" customFormat="1" ht="58.5">
      <c r="B258" s="34"/>
      <c r="C258" s="35"/>
      <c r="D258" s="198" t="s">
        <v>148</v>
      </c>
      <c r="E258" s="35"/>
      <c r="F258" s="199" t="s">
        <v>389</v>
      </c>
      <c r="G258" s="35"/>
      <c r="H258" s="35"/>
      <c r="I258" s="114"/>
      <c r="J258" s="35"/>
      <c r="K258" s="35"/>
      <c r="L258" s="38"/>
      <c r="M258" s="200"/>
      <c r="N258" s="63"/>
      <c r="O258" s="63"/>
      <c r="P258" s="63"/>
      <c r="Q258" s="63"/>
      <c r="R258" s="63"/>
      <c r="S258" s="63"/>
      <c r="T258" s="64"/>
      <c r="AT258" s="17" t="s">
        <v>148</v>
      </c>
      <c r="AU258" s="17" t="s">
        <v>83</v>
      </c>
    </row>
    <row r="259" spans="2:65" s="1" customFormat="1" ht="16.5" customHeight="1">
      <c r="B259" s="34"/>
      <c r="C259" s="185" t="s">
        <v>321</v>
      </c>
      <c r="D259" s="185" t="s">
        <v>141</v>
      </c>
      <c r="E259" s="186" t="s">
        <v>866</v>
      </c>
      <c r="F259" s="187" t="s">
        <v>867</v>
      </c>
      <c r="G259" s="188" t="s">
        <v>163</v>
      </c>
      <c r="H259" s="189">
        <v>3.0219999999999998</v>
      </c>
      <c r="I259" s="190"/>
      <c r="J259" s="191">
        <f>ROUND(I259*H259,2)</f>
        <v>0</v>
      </c>
      <c r="K259" s="187" t="s">
        <v>19</v>
      </c>
      <c r="L259" s="38"/>
      <c r="M259" s="192" t="s">
        <v>19</v>
      </c>
      <c r="N259" s="193" t="s">
        <v>45</v>
      </c>
      <c r="O259" s="63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AR259" s="196" t="s">
        <v>146</v>
      </c>
      <c r="AT259" s="196" t="s">
        <v>141</v>
      </c>
      <c r="AU259" s="196" t="s">
        <v>83</v>
      </c>
      <c r="AY259" s="17" t="s">
        <v>139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7" t="s">
        <v>81</v>
      </c>
      <c r="BK259" s="197">
        <f>ROUND(I259*H259,2)</f>
        <v>0</v>
      </c>
      <c r="BL259" s="17" t="s">
        <v>146</v>
      </c>
      <c r="BM259" s="196" t="s">
        <v>868</v>
      </c>
    </row>
    <row r="260" spans="2:65" s="1" customFormat="1" ht="58.5">
      <c r="B260" s="34"/>
      <c r="C260" s="35"/>
      <c r="D260" s="198" t="s">
        <v>148</v>
      </c>
      <c r="E260" s="35"/>
      <c r="F260" s="199" t="s">
        <v>399</v>
      </c>
      <c r="G260" s="35"/>
      <c r="H260" s="35"/>
      <c r="I260" s="114"/>
      <c r="J260" s="35"/>
      <c r="K260" s="35"/>
      <c r="L260" s="38"/>
      <c r="M260" s="200"/>
      <c r="N260" s="63"/>
      <c r="O260" s="63"/>
      <c r="P260" s="63"/>
      <c r="Q260" s="63"/>
      <c r="R260" s="63"/>
      <c r="S260" s="63"/>
      <c r="T260" s="64"/>
      <c r="AT260" s="17" t="s">
        <v>148</v>
      </c>
      <c r="AU260" s="17" t="s">
        <v>83</v>
      </c>
    </row>
    <row r="261" spans="2:65" s="11" customFormat="1" ht="22.9" customHeight="1">
      <c r="B261" s="169"/>
      <c r="C261" s="170"/>
      <c r="D261" s="171" t="s">
        <v>73</v>
      </c>
      <c r="E261" s="183" t="s">
        <v>400</v>
      </c>
      <c r="F261" s="183" t="s">
        <v>401</v>
      </c>
      <c r="G261" s="170"/>
      <c r="H261" s="170"/>
      <c r="I261" s="173"/>
      <c r="J261" s="184">
        <f>BK261</f>
        <v>0</v>
      </c>
      <c r="K261" s="170"/>
      <c r="L261" s="175"/>
      <c r="M261" s="176"/>
      <c r="N261" s="177"/>
      <c r="O261" s="177"/>
      <c r="P261" s="178">
        <f>SUM(P262:P263)</f>
        <v>0</v>
      </c>
      <c r="Q261" s="177"/>
      <c r="R261" s="178">
        <f>SUM(R262:R263)</f>
        <v>0</v>
      </c>
      <c r="S261" s="177"/>
      <c r="T261" s="179">
        <f>SUM(T262:T263)</f>
        <v>0</v>
      </c>
      <c r="AR261" s="180" t="s">
        <v>81</v>
      </c>
      <c r="AT261" s="181" t="s">
        <v>73</v>
      </c>
      <c r="AU261" s="181" t="s">
        <v>81</v>
      </c>
      <c r="AY261" s="180" t="s">
        <v>139</v>
      </c>
      <c r="BK261" s="182">
        <f>SUM(BK262:BK263)</f>
        <v>0</v>
      </c>
    </row>
    <row r="262" spans="2:65" s="1" customFormat="1" ht="24" customHeight="1">
      <c r="B262" s="34"/>
      <c r="C262" s="185" t="s">
        <v>325</v>
      </c>
      <c r="D262" s="185" t="s">
        <v>141</v>
      </c>
      <c r="E262" s="186" t="s">
        <v>403</v>
      </c>
      <c r="F262" s="187" t="s">
        <v>404</v>
      </c>
      <c r="G262" s="188" t="s">
        <v>163</v>
      </c>
      <c r="H262" s="189">
        <v>6.0990000000000002</v>
      </c>
      <c r="I262" s="190"/>
      <c r="J262" s="191">
        <f>ROUND(I262*H262,2)</f>
        <v>0</v>
      </c>
      <c r="K262" s="187" t="s">
        <v>145</v>
      </c>
      <c r="L262" s="38"/>
      <c r="M262" s="192" t="s">
        <v>19</v>
      </c>
      <c r="N262" s="193" t="s">
        <v>45</v>
      </c>
      <c r="O262" s="63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AR262" s="196" t="s">
        <v>146</v>
      </c>
      <c r="AT262" s="196" t="s">
        <v>141</v>
      </c>
      <c r="AU262" s="196" t="s">
        <v>83</v>
      </c>
      <c r="AY262" s="17" t="s">
        <v>139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7" t="s">
        <v>81</v>
      </c>
      <c r="BK262" s="197">
        <f>ROUND(I262*H262,2)</f>
        <v>0</v>
      </c>
      <c r="BL262" s="17" t="s">
        <v>146</v>
      </c>
      <c r="BM262" s="196" t="s">
        <v>869</v>
      </c>
    </row>
    <row r="263" spans="2:65" s="1" customFormat="1" ht="24" customHeight="1">
      <c r="B263" s="34"/>
      <c r="C263" s="185" t="s">
        <v>329</v>
      </c>
      <c r="D263" s="185" t="s">
        <v>141</v>
      </c>
      <c r="E263" s="186" t="s">
        <v>407</v>
      </c>
      <c r="F263" s="187" t="s">
        <v>408</v>
      </c>
      <c r="G263" s="188" t="s">
        <v>163</v>
      </c>
      <c r="H263" s="189">
        <v>6.0990000000000002</v>
      </c>
      <c r="I263" s="190"/>
      <c r="J263" s="191">
        <f>ROUND(I263*H263,2)</f>
        <v>0</v>
      </c>
      <c r="K263" s="187" t="s">
        <v>145</v>
      </c>
      <c r="L263" s="38"/>
      <c r="M263" s="192" t="s">
        <v>19</v>
      </c>
      <c r="N263" s="193" t="s">
        <v>45</v>
      </c>
      <c r="O263" s="63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AR263" s="196" t="s">
        <v>146</v>
      </c>
      <c r="AT263" s="196" t="s">
        <v>141</v>
      </c>
      <c r="AU263" s="196" t="s">
        <v>83</v>
      </c>
      <c r="AY263" s="17" t="s">
        <v>139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7" t="s">
        <v>81</v>
      </c>
      <c r="BK263" s="197">
        <f>ROUND(I263*H263,2)</f>
        <v>0</v>
      </c>
      <c r="BL263" s="17" t="s">
        <v>146</v>
      </c>
      <c r="BM263" s="196" t="s">
        <v>870</v>
      </c>
    </row>
    <row r="264" spans="2:65" s="11" customFormat="1" ht="25.9" customHeight="1">
      <c r="B264" s="169"/>
      <c r="C264" s="170"/>
      <c r="D264" s="171" t="s">
        <v>73</v>
      </c>
      <c r="E264" s="172" t="s">
        <v>410</v>
      </c>
      <c r="F264" s="172" t="s">
        <v>411</v>
      </c>
      <c r="G264" s="170"/>
      <c r="H264" s="170"/>
      <c r="I264" s="173"/>
      <c r="J264" s="174">
        <f>BK264</f>
        <v>0</v>
      </c>
      <c r="K264" s="170"/>
      <c r="L264" s="175"/>
      <c r="M264" s="176"/>
      <c r="N264" s="177"/>
      <c r="O264" s="177"/>
      <c r="P264" s="178">
        <f>P265</f>
        <v>0</v>
      </c>
      <c r="Q264" s="177"/>
      <c r="R264" s="178">
        <f>R265</f>
        <v>0</v>
      </c>
      <c r="S264" s="177"/>
      <c r="T264" s="179">
        <f>T265</f>
        <v>0</v>
      </c>
      <c r="AR264" s="180" t="s">
        <v>177</v>
      </c>
      <c r="AT264" s="181" t="s">
        <v>73</v>
      </c>
      <c r="AU264" s="181" t="s">
        <v>74</v>
      </c>
      <c r="AY264" s="180" t="s">
        <v>139</v>
      </c>
      <c r="BK264" s="182">
        <f>BK265</f>
        <v>0</v>
      </c>
    </row>
    <row r="265" spans="2:65" s="11" customFormat="1" ht="22.9" customHeight="1">
      <c r="B265" s="169"/>
      <c r="C265" s="170"/>
      <c r="D265" s="171" t="s">
        <v>73</v>
      </c>
      <c r="E265" s="183" t="s">
        <v>421</v>
      </c>
      <c r="F265" s="183" t="s">
        <v>422</v>
      </c>
      <c r="G265" s="170"/>
      <c r="H265" s="170"/>
      <c r="I265" s="173"/>
      <c r="J265" s="184">
        <f>BK265</f>
        <v>0</v>
      </c>
      <c r="K265" s="170"/>
      <c r="L265" s="175"/>
      <c r="M265" s="176"/>
      <c r="N265" s="177"/>
      <c r="O265" s="177"/>
      <c r="P265" s="178">
        <f>SUM(P266:P270)</f>
        <v>0</v>
      </c>
      <c r="Q265" s="177"/>
      <c r="R265" s="178">
        <f>SUM(R266:R270)</f>
        <v>0</v>
      </c>
      <c r="S265" s="177"/>
      <c r="T265" s="179">
        <f>SUM(T266:T270)</f>
        <v>0</v>
      </c>
      <c r="AR265" s="180" t="s">
        <v>177</v>
      </c>
      <c r="AT265" s="181" t="s">
        <v>73</v>
      </c>
      <c r="AU265" s="181" t="s">
        <v>81</v>
      </c>
      <c r="AY265" s="180" t="s">
        <v>139</v>
      </c>
      <c r="BK265" s="182">
        <f>SUM(BK266:BK270)</f>
        <v>0</v>
      </c>
    </row>
    <row r="266" spans="2:65" s="1" customFormat="1" ht="16.5" customHeight="1">
      <c r="B266" s="34"/>
      <c r="C266" s="185" t="s">
        <v>333</v>
      </c>
      <c r="D266" s="185" t="s">
        <v>141</v>
      </c>
      <c r="E266" s="186" t="s">
        <v>424</v>
      </c>
      <c r="F266" s="187" t="s">
        <v>425</v>
      </c>
      <c r="G266" s="188" t="s">
        <v>417</v>
      </c>
      <c r="H266" s="189">
        <v>5.0910000000000002</v>
      </c>
      <c r="I266" s="190"/>
      <c r="J266" s="191">
        <f>ROUND(I266*H266,2)</f>
        <v>0</v>
      </c>
      <c r="K266" s="187" t="s">
        <v>145</v>
      </c>
      <c r="L266" s="38"/>
      <c r="M266" s="192" t="s">
        <v>19</v>
      </c>
      <c r="N266" s="193" t="s">
        <v>45</v>
      </c>
      <c r="O266" s="63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AR266" s="196" t="s">
        <v>418</v>
      </c>
      <c r="AT266" s="196" t="s">
        <v>141</v>
      </c>
      <c r="AU266" s="196" t="s">
        <v>83</v>
      </c>
      <c r="AY266" s="17" t="s">
        <v>139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7" t="s">
        <v>81</v>
      </c>
      <c r="BK266" s="197">
        <f>ROUND(I266*H266,2)</f>
        <v>0</v>
      </c>
      <c r="BL266" s="17" t="s">
        <v>418</v>
      </c>
      <c r="BM266" s="196" t="s">
        <v>871</v>
      </c>
    </row>
    <row r="267" spans="2:65" s="1" customFormat="1" ht="29.25">
      <c r="B267" s="34"/>
      <c r="C267" s="35"/>
      <c r="D267" s="198" t="s">
        <v>172</v>
      </c>
      <c r="E267" s="35"/>
      <c r="F267" s="199" t="s">
        <v>872</v>
      </c>
      <c r="G267" s="35"/>
      <c r="H267" s="35"/>
      <c r="I267" s="114"/>
      <c r="J267" s="35"/>
      <c r="K267" s="35"/>
      <c r="L267" s="38"/>
      <c r="M267" s="200"/>
      <c r="N267" s="63"/>
      <c r="O267" s="63"/>
      <c r="P267" s="63"/>
      <c r="Q267" s="63"/>
      <c r="R267" s="63"/>
      <c r="S267" s="63"/>
      <c r="T267" s="64"/>
      <c r="AT267" s="17" t="s">
        <v>172</v>
      </c>
      <c r="AU267" s="17" t="s">
        <v>83</v>
      </c>
    </row>
    <row r="268" spans="2:65" s="12" customFormat="1" ht="11.25">
      <c r="B268" s="201"/>
      <c r="C268" s="202"/>
      <c r="D268" s="198" t="s">
        <v>155</v>
      </c>
      <c r="E268" s="203" t="s">
        <v>19</v>
      </c>
      <c r="F268" s="204" t="s">
        <v>428</v>
      </c>
      <c r="G268" s="202"/>
      <c r="H268" s="203" t="s">
        <v>19</v>
      </c>
      <c r="I268" s="205"/>
      <c r="J268" s="202"/>
      <c r="K268" s="202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155</v>
      </c>
      <c r="AU268" s="210" t="s">
        <v>83</v>
      </c>
      <c r="AV268" s="12" t="s">
        <v>81</v>
      </c>
      <c r="AW268" s="12" t="s">
        <v>34</v>
      </c>
      <c r="AX268" s="12" t="s">
        <v>74</v>
      </c>
      <c r="AY268" s="210" t="s">
        <v>139</v>
      </c>
    </row>
    <row r="269" spans="2:65" s="13" customFormat="1" ht="11.25">
      <c r="B269" s="211"/>
      <c r="C269" s="212"/>
      <c r="D269" s="198" t="s">
        <v>155</v>
      </c>
      <c r="E269" s="213" t="s">
        <v>19</v>
      </c>
      <c r="F269" s="214" t="s">
        <v>873</v>
      </c>
      <c r="G269" s="212"/>
      <c r="H269" s="215">
        <v>5.0910000000000002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155</v>
      </c>
      <c r="AU269" s="221" t="s">
        <v>83</v>
      </c>
      <c r="AV269" s="13" t="s">
        <v>83</v>
      </c>
      <c r="AW269" s="13" t="s">
        <v>34</v>
      </c>
      <c r="AX269" s="13" t="s">
        <v>74</v>
      </c>
      <c r="AY269" s="221" t="s">
        <v>139</v>
      </c>
    </row>
    <row r="270" spans="2:65" s="14" customFormat="1" ht="11.25">
      <c r="B270" s="222"/>
      <c r="C270" s="223"/>
      <c r="D270" s="198" t="s">
        <v>155</v>
      </c>
      <c r="E270" s="224" t="s">
        <v>19</v>
      </c>
      <c r="F270" s="225" t="s">
        <v>158</v>
      </c>
      <c r="G270" s="223"/>
      <c r="H270" s="226">
        <v>5.0910000000000002</v>
      </c>
      <c r="I270" s="227"/>
      <c r="J270" s="223"/>
      <c r="K270" s="223"/>
      <c r="L270" s="228"/>
      <c r="M270" s="243"/>
      <c r="N270" s="244"/>
      <c r="O270" s="244"/>
      <c r="P270" s="244"/>
      <c r="Q270" s="244"/>
      <c r="R270" s="244"/>
      <c r="S270" s="244"/>
      <c r="T270" s="245"/>
      <c r="AT270" s="232" t="s">
        <v>155</v>
      </c>
      <c r="AU270" s="232" t="s">
        <v>83</v>
      </c>
      <c r="AV270" s="14" t="s">
        <v>146</v>
      </c>
      <c r="AW270" s="14" t="s">
        <v>34</v>
      </c>
      <c r="AX270" s="14" t="s">
        <v>81</v>
      </c>
      <c r="AY270" s="232" t="s">
        <v>139</v>
      </c>
    </row>
    <row r="271" spans="2:65" s="1" customFormat="1" ht="6.95" customHeight="1">
      <c r="B271" s="46"/>
      <c r="C271" s="47"/>
      <c r="D271" s="47"/>
      <c r="E271" s="47"/>
      <c r="F271" s="47"/>
      <c r="G271" s="47"/>
      <c r="H271" s="47"/>
      <c r="I271" s="137"/>
      <c r="J271" s="47"/>
      <c r="K271" s="47"/>
      <c r="L271" s="38"/>
    </row>
  </sheetData>
  <sheetProtection algorithmName="SHA-512" hashValue="zrPSl1KKCCEnrVykgeeFpcq9oZ5Cd6qwwFeXfehLswyH1uYLXm20vV9yGXGi5dCse9VN2etxfqa71b+s6Ak2WQ==" saltValue="ROTKBGCpp3bUhWoEC0a77SteflXagCzGr/PdO8FPXA3bq8veHcsChGMxf9HmVP8pQZDVlraI/miJ8GFeNtddzA==" spinCount="100000" sheet="1" objects="1" scenarios="1" formatColumns="0" formatRows="0" autoFilter="0"/>
  <autoFilter ref="C94:K270" xr:uid="{00000000-0009-0000-0000-000005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0" orientation="landscape" blackAndWhite="1" r:id="rId1"/>
  <headerFooter>
    <oddHeader>&amp;RPokud je uveden referenční výrobek, může být nahrazen rovnocenným řešením dle ust. § 89 odst. 6 zákona č. 134/2016 Sb.</oddHead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8"/>
  <sheetViews>
    <sheetView showGridLines="0" zoomScale="110" zoomScaleNormal="110" workbookViewId="0">
      <selection activeCell="AN4" sqref="AN4"/>
    </sheetView>
  </sheetViews>
  <sheetFormatPr defaultRowHeight="11.25"/>
  <cols>
    <col min="1" max="1" width="8.33203125" style="249" customWidth="1"/>
    <col min="2" max="2" width="1.6640625" style="249" customWidth="1"/>
    <col min="3" max="4" width="5" style="249" customWidth="1"/>
    <col min="5" max="5" width="11.6640625" style="249" customWidth="1"/>
    <col min="6" max="6" width="9.1640625" style="249" customWidth="1"/>
    <col min="7" max="7" width="5" style="249" customWidth="1"/>
    <col min="8" max="8" width="77.83203125" style="249" customWidth="1"/>
    <col min="9" max="10" width="20" style="249" customWidth="1"/>
    <col min="11" max="11" width="1.6640625" style="249" customWidth="1"/>
  </cols>
  <sheetData>
    <row r="1" spans="2:11" ht="37.5" customHeight="1"/>
    <row r="2" spans="2:1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pans="2:11" s="15" customFormat="1" ht="45" customHeight="1">
      <c r="B3" s="253"/>
      <c r="C3" s="384" t="s">
        <v>874</v>
      </c>
      <c r="D3" s="384"/>
      <c r="E3" s="384"/>
      <c r="F3" s="384"/>
      <c r="G3" s="384"/>
      <c r="H3" s="384"/>
      <c r="I3" s="384"/>
      <c r="J3" s="384"/>
      <c r="K3" s="254"/>
    </row>
    <row r="4" spans="2:11" ht="25.5" customHeight="1">
      <c r="B4" s="255"/>
      <c r="C4" s="388" t="s">
        <v>875</v>
      </c>
      <c r="D4" s="388"/>
      <c r="E4" s="388"/>
      <c r="F4" s="388"/>
      <c r="G4" s="388"/>
      <c r="H4" s="388"/>
      <c r="I4" s="388"/>
      <c r="J4" s="388"/>
      <c r="K4" s="256"/>
    </row>
    <row r="5" spans="2:11" ht="5.25" customHeight="1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2:11" ht="15" customHeight="1">
      <c r="B6" s="255"/>
      <c r="C6" s="386" t="s">
        <v>876</v>
      </c>
      <c r="D6" s="386"/>
      <c r="E6" s="386"/>
      <c r="F6" s="386"/>
      <c r="G6" s="386"/>
      <c r="H6" s="386"/>
      <c r="I6" s="386"/>
      <c r="J6" s="386"/>
      <c r="K6" s="256"/>
    </row>
    <row r="7" spans="2:11" ht="15" customHeight="1">
      <c r="B7" s="259"/>
      <c r="C7" s="386" t="s">
        <v>877</v>
      </c>
      <c r="D7" s="386"/>
      <c r="E7" s="386"/>
      <c r="F7" s="386"/>
      <c r="G7" s="386"/>
      <c r="H7" s="386"/>
      <c r="I7" s="386"/>
      <c r="J7" s="386"/>
      <c r="K7" s="256"/>
    </row>
    <row r="8" spans="2:1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pans="2:11" ht="15" customHeight="1">
      <c r="B9" s="259"/>
      <c r="C9" s="386" t="s">
        <v>878</v>
      </c>
      <c r="D9" s="386"/>
      <c r="E9" s="386"/>
      <c r="F9" s="386"/>
      <c r="G9" s="386"/>
      <c r="H9" s="386"/>
      <c r="I9" s="386"/>
      <c r="J9" s="386"/>
      <c r="K9" s="256"/>
    </row>
    <row r="10" spans="2:11" ht="15" customHeight="1">
      <c r="B10" s="259"/>
      <c r="C10" s="258"/>
      <c r="D10" s="386" t="s">
        <v>879</v>
      </c>
      <c r="E10" s="386"/>
      <c r="F10" s="386"/>
      <c r="G10" s="386"/>
      <c r="H10" s="386"/>
      <c r="I10" s="386"/>
      <c r="J10" s="386"/>
      <c r="K10" s="256"/>
    </row>
    <row r="11" spans="2:11" ht="15" customHeight="1">
      <c r="B11" s="259"/>
      <c r="C11" s="260"/>
      <c r="D11" s="386" t="s">
        <v>880</v>
      </c>
      <c r="E11" s="386"/>
      <c r="F11" s="386"/>
      <c r="G11" s="386"/>
      <c r="H11" s="386"/>
      <c r="I11" s="386"/>
      <c r="J11" s="386"/>
      <c r="K11" s="256"/>
    </row>
    <row r="12" spans="2:1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pans="2:11" ht="15" customHeight="1">
      <c r="B13" s="259"/>
      <c r="C13" s="260"/>
      <c r="D13" s="261" t="s">
        <v>881</v>
      </c>
      <c r="E13" s="258"/>
      <c r="F13" s="258"/>
      <c r="G13" s="258"/>
      <c r="H13" s="258"/>
      <c r="I13" s="258"/>
      <c r="J13" s="258"/>
      <c r="K13" s="256"/>
    </row>
    <row r="14" spans="2:1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pans="2:11" ht="15" customHeight="1">
      <c r="B15" s="259"/>
      <c r="C15" s="260"/>
      <c r="D15" s="386" t="s">
        <v>882</v>
      </c>
      <c r="E15" s="386"/>
      <c r="F15" s="386"/>
      <c r="G15" s="386"/>
      <c r="H15" s="386"/>
      <c r="I15" s="386"/>
      <c r="J15" s="386"/>
      <c r="K15" s="256"/>
    </row>
    <row r="16" spans="2:11" ht="15" customHeight="1">
      <c r="B16" s="259"/>
      <c r="C16" s="260"/>
      <c r="D16" s="386" t="s">
        <v>883</v>
      </c>
      <c r="E16" s="386"/>
      <c r="F16" s="386"/>
      <c r="G16" s="386"/>
      <c r="H16" s="386"/>
      <c r="I16" s="386"/>
      <c r="J16" s="386"/>
      <c r="K16" s="256"/>
    </row>
    <row r="17" spans="2:11" ht="15" customHeight="1">
      <c r="B17" s="259"/>
      <c r="C17" s="260"/>
      <c r="D17" s="386" t="s">
        <v>884</v>
      </c>
      <c r="E17" s="386"/>
      <c r="F17" s="386"/>
      <c r="G17" s="386"/>
      <c r="H17" s="386"/>
      <c r="I17" s="386"/>
      <c r="J17" s="386"/>
      <c r="K17" s="256"/>
    </row>
    <row r="18" spans="2:11" ht="15" customHeight="1">
      <c r="B18" s="259"/>
      <c r="C18" s="260"/>
      <c r="D18" s="260"/>
      <c r="E18" s="262" t="s">
        <v>80</v>
      </c>
      <c r="F18" s="386" t="s">
        <v>885</v>
      </c>
      <c r="G18" s="386"/>
      <c r="H18" s="386"/>
      <c r="I18" s="386"/>
      <c r="J18" s="386"/>
      <c r="K18" s="256"/>
    </row>
    <row r="19" spans="2:11" ht="15" customHeight="1">
      <c r="B19" s="259"/>
      <c r="C19" s="260"/>
      <c r="D19" s="260"/>
      <c r="E19" s="262" t="s">
        <v>886</v>
      </c>
      <c r="F19" s="386" t="s">
        <v>887</v>
      </c>
      <c r="G19" s="386"/>
      <c r="H19" s="386"/>
      <c r="I19" s="386"/>
      <c r="J19" s="386"/>
      <c r="K19" s="256"/>
    </row>
    <row r="20" spans="2:11" ht="15" customHeight="1">
      <c r="B20" s="259"/>
      <c r="C20" s="260"/>
      <c r="D20" s="260"/>
      <c r="E20" s="262" t="s">
        <v>888</v>
      </c>
      <c r="F20" s="386" t="s">
        <v>889</v>
      </c>
      <c r="G20" s="386"/>
      <c r="H20" s="386"/>
      <c r="I20" s="386"/>
      <c r="J20" s="386"/>
      <c r="K20" s="256"/>
    </row>
    <row r="21" spans="2:11" ht="15" customHeight="1">
      <c r="B21" s="259"/>
      <c r="C21" s="260"/>
      <c r="D21" s="260"/>
      <c r="E21" s="262" t="s">
        <v>890</v>
      </c>
      <c r="F21" s="386" t="s">
        <v>891</v>
      </c>
      <c r="G21" s="386"/>
      <c r="H21" s="386"/>
      <c r="I21" s="386"/>
      <c r="J21" s="386"/>
      <c r="K21" s="256"/>
    </row>
    <row r="22" spans="2:11" ht="15" customHeight="1">
      <c r="B22" s="259"/>
      <c r="C22" s="260"/>
      <c r="D22" s="260"/>
      <c r="E22" s="262" t="s">
        <v>892</v>
      </c>
      <c r="F22" s="386" t="s">
        <v>893</v>
      </c>
      <c r="G22" s="386"/>
      <c r="H22" s="386"/>
      <c r="I22" s="386"/>
      <c r="J22" s="386"/>
      <c r="K22" s="256"/>
    </row>
    <row r="23" spans="2:11" ht="15" customHeight="1">
      <c r="B23" s="259"/>
      <c r="C23" s="260"/>
      <c r="D23" s="260"/>
      <c r="E23" s="262" t="s">
        <v>87</v>
      </c>
      <c r="F23" s="386" t="s">
        <v>894</v>
      </c>
      <c r="G23" s="386"/>
      <c r="H23" s="386"/>
      <c r="I23" s="386"/>
      <c r="J23" s="386"/>
      <c r="K23" s="256"/>
    </row>
    <row r="24" spans="2:1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pans="2:11" ht="15" customHeight="1">
      <c r="B25" s="259"/>
      <c r="C25" s="386" t="s">
        <v>895</v>
      </c>
      <c r="D25" s="386"/>
      <c r="E25" s="386"/>
      <c r="F25" s="386"/>
      <c r="G25" s="386"/>
      <c r="H25" s="386"/>
      <c r="I25" s="386"/>
      <c r="J25" s="386"/>
      <c r="K25" s="256"/>
    </row>
    <row r="26" spans="2:11" ht="15" customHeight="1">
      <c r="B26" s="259"/>
      <c r="C26" s="386" t="s">
        <v>896</v>
      </c>
      <c r="D26" s="386"/>
      <c r="E26" s="386"/>
      <c r="F26" s="386"/>
      <c r="G26" s="386"/>
      <c r="H26" s="386"/>
      <c r="I26" s="386"/>
      <c r="J26" s="386"/>
      <c r="K26" s="256"/>
    </row>
    <row r="27" spans="2:11" ht="15" customHeight="1">
      <c r="B27" s="259"/>
      <c r="C27" s="258"/>
      <c r="D27" s="386" t="s">
        <v>897</v>
      </c>
      <c r="E27" s="386"/>
      <c r="F27" s="386"/>
      <c r="G27" s="386"/>
      <c r="H27" s="386"/>
      <c r="I27" s="386"/>
      <c r="J27" s="386"/>
      <c r="K27" s="256"/>
    </row>
    <row r="28" spans="2:11" ht="15" customHeight="1">
      <c r="B28" s="259"/>
      <c r="C28" s="260"/>
      <c r="D28" s="386" t="s">
        <v>898</v>
      </c>
      <c r="E28" s="386"/>
      <c r="F28" s="386"/>
      <c r="G28" s="386"/>
      <c r="H28" s="386"/>
      <c r="I28" s="386"/>
      <c r="J28" s="386"/>
      <c r="K28" s="256"/>
    </row>
    <row r="29" spans="2:1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pans="2:11" ht="15" customHeight="1">
      <c r="B30" s="259"/>
      <c r="C30" s="260"/>
      <c r="D30" s="386" t="s">
        <v>899</v>
      </c>
      <c r="E30" s="386"/>
      <c r="F30" s="386"/>
      <c r="G30" s="386"/>
      <c r="H30" s="386"/>
      <c r="I30" s="386"/>
      <c r="J30" s="386"/>
      <c r="K30" s="256"/>
    </row>
    <row r="31" spans="2:11" ht="15" customHeight="1">
      <c r="B31" s="259"/>
      <c r="C31" s="260"/>
      <c r="D31" s="386" t="s">
        <v>900</v>
      </c>
      <c r="E31" s="386"/>
      <c r="F31" s="386"/>
      <c r="G31" s="386"/>
      <c r="H31" s="386"/>
      <c r="I31" s="386"/>
      <c r="J31" s="386"/>
      <c r="K31" s="256"/>
    </row>
    <row r="32" spans="2:1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pans="2:11" ht="15" customHeight="1">
      <c r="B33" s="259"/>
      <c r="C33" s="260"/>
      <c r="D33" s="386" t="s">
        <v>901</v>
      </c>
      <c r="E33" s="386"/>
      <c r="F33" s="386"/>
      <c r="G33" s="386"/>
      <c r="H33" s="386"/>
      <c r="I33" s="386"/>
      <c r="J33" s="386"/>
      <c r="K33" s="256"/>
    </row>
    <row r="34" spans="2:11" ht="15" customHeight="1">
      <c r="B34" s="259"/>
      <c r="C34" s="260"/>
      <c r="D34" s="386" t="s">
        <v>902</v>
      </c>
      <c r="E34" s="386"/>
      <c r="F34" s="386"/>
      <c r="G34" s="386"/>
      <c r="H34" s="386"/>
      <c r="I34" s="386"/>
      <c r="J34" s="386"/>
      <c r="K34" s="256"/>
    </row>
    <row r="35" spans="2:11" ht="15" customHeight="1">
      <c r="B35" s="259"/>
      <c r="C35" s="260"/>
      <c r="D35" s="386" t="s">
        <v>903</v>
      </c>
      <c r="E35" s="386"/>
      <c r="F35" s="386"/>
      <c r="G35" s="386"/>
      <c r="H35" s="386"/>
      <c r="I35" s="386"/>
      <c r="J35" s="386"/>
      <c r="K35" s="256"/>
    </row>
    <row r="36" spans="2:11" ht="15" customHeight="1">
      <c r="B36" s="259"/>
      <c r="C36" s="260"/>
      <c r="D36" s="258"/>
      <c r="E36" s="261" t="s">
        <v>125</v>
      </c>
      <c r="F36" s="258"/>
      <c r="G36" s="386" t="s">
        <v>904</v>
      </c>
      <c r="H36" s="386"/>
      <c r="I36" s="386"/>
      <c r="J36" s="386"/>
      <c r="K36" s="256"/>
    </row>
    <row r="37" spans="2:11" ht="30.75" customHeight="1">
      <c r="B37" s="259"/>
      <c r="C37" s="260"/>
      <c r="D37" s="258"/>
      <c r="E37" s="261" t="s">
        <v>905</v>
      </c>
      <c r="F37" s="258"/>
      <c r="G37" s="386" t="s">
        <v>906</v>
      </c>
      <c r="H37" s="386"/>
      <c r="I37" s="386"/>
      <c r="J37" s="386"/>
      <c r="K37" s="256"/>
    </row>
    <row r="38" spans="2:11" ht="15" customHeight="1">
      <c r="B38" s="259"/>
      <c r="C38" s="260"/>
      <c r="D38" s="258"/>
      <c r="E38" s="261" t="s">
        <v>55</v>
      </c>
      <c r="F38" s="258"/>
      <c r="G38" s="386" t="s">
        <v>907</v>
      </c>
      <c r="H38" s="386"/>
      <c r="I38" s="386"/>
      <c r="J38" s="386"/>
      <c r="K38" s="256"/>
    </row>
    <row r="39" spans="2:11" ht="15" customHeight="1">
      <c r="B39" s="259"/>
      <c r="C39" s="260"/>
      <c r="D39" s="258"/>
      <c r="E39" s="261" t="s">
        <v>56</v>
      </c>
      <c r="F39" s="258"/>
      <c r="G39" s="386" t="s">
        <v>908</v>
      </c>
      <c r="H39" s="386"/>
      <c r="I39" s="386"/>
      <c r="J39" s="386"/>
      <c r="K39" s="256"/>
    </row>
    <row r="40" spans="2:11" ht="15" customHeight="1">
      <c r="B40" s="259"/>
      <c r="C40" s="260"/>
      <c r="D40" s="258"/>
      <c r="E40" s="261" t="s">
        <v>126</v>
      </c>
      <c r="F40" s="258"/>
      <c r="G40" s="386" t="s">
        <v>909</v>
      </c>
      <c r="H40" s="386"/>
      <c r="I40" s="386"/>
      <c r="J40" s="386"/>
      <c r="K40" s="256"/>
    </row>
    <row r="41" spans="2:11" ht="15" customHeight="1">
      <c r="B41" s="259"/>
      <c r="C41" s="260"/>
      <c r="D41" s="258"/>
      <c r="E41" s="261" t="s">
        <v>127</v>
      </c>
      <c r="F41" s="258"/>
      <c r="G41" s="386" t="s">
        <v>910</v>
      </c>
      <c r="H41" s="386"/>
      <c r="I41" s="386"/>
      <c r="J41" s="386"/>
      <c r="K41" s="256"/>
    </row>
    <row r="42" spans="2:11" ht="15" customHeight="1">
      <c r="B42" s="259"/>
      <c r="C42" s="260"/>
      <c r="D42" s="258"/>
      <c r="E42" s="261" t="s">
        <v>911</v>
      </c>
      <c r="F42" s="258"/>
      <c r="G42" s="386" t="s">
        <v>912</v>
      </c>
      <c r="H42" s="386"/>
      <c r="I42" s="386"/>
      <c r="J42" s="386"/>
      <c r="K42" s="256"/>
    </row>
    <row r="43" spans="2:11" ht="15" customHeight="1">
      <c r="B43" s="259"/>
      <c r="C43" s="260"/>
      <c r="D43" s="258"/>
      <c r="E43" s="261"/>
      <c r="F43" s="258"/>
      <c r="G43" s="386" t="s">
        <v>913</v>
      </c>
      <c r="H43" s="386"/>
      <c r="I43" s="386"/>
      <c r="J43" s="386"/>
      <c r="K43" s="256"/>
    </row>
    <row r="44" spans="2:11" ht="15" customHeight="1">
      <c r="B44" s="259"/>
      <c r="C44" s="260"/>
      <c r="D44" s="258"/>
      <c r="E44" s="261" t="s">
        <v>914</v>
      </c>
      <c r="F44" s="258"/>
      <c r="G44" s="386" t="s">
        <v>915</v>
      </c>
      <c r="H44" s="386"/>
      <c r="I44" s="386"/>
      <c r="J44" s="386"/>
      <c r="K44" s="256"/>
    </row>
    <row r="45" spans="2:11" ht="15" customHeight="1">
      <c r="B45" s="259"/>
      <c r="C45" s="260"/>
      <c r="D45" s="258"/>
      <c r="E45" s="261" t="s">
        <v>129</v>
      </c>
      <c r="F45" s="258"/>
      <c r="G45" s="386" t="s">
        <v>916</v>
      </c>
      <c r="H45" s="386"/>
      <c r="I45" s="386"/>
      <c r="J45" s="386"/>
      <c r="K45" s="256"/>
    </row>
    <row r="46" spans="2:1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pans="2:11" ht="15" customHeight="1">
      <c r="B47" s="259"/>
      <c r="C47" s="260"/>
      <c r="D47" s="386" t="s">
        <v>917</v>
      </c>
      <c r="E47" s="386"/>
      <c r="F47" s="386"/>
      <c r="G47" s="386"/>
      <c r="H47" s="386"/>
      <c r="I47" s="386"/>
      <c r="J47" s="386"/>
      <c r="K47" s="256"/>
    </row>
    <row r="48" spans="2:11" ht="15" customHeight="1">
      <c r="B48" s="259"/>
      <c r="C48" s="260"/>
      <c r="D48" s="260"/>
      <c r="E48" s="386" t="s">
        <v>918</v>
      </c>
      <c r="F48" s="386"/>
      <c r="G48" s="386"/>
      <c r="H48" s="386"/>
      <c r="I48" s="386"/>
      <c r="J48" s="386"/>
      <c r="K48" s="256"/>
    </row>
    <row r="49" spans="2:11" ht="15" customHeight="1">
      <c r="B49" s="259"/>
      <c r="C49" s="260"/>
      <c r="D49" s="260"/>
      <c r="E49" s="386" t="s">
        <v>919</v>
      </c>
      <c r="F49" s="386"/>
      <c r="G49" s="386"/>
      <c r="H49" s="386"/>
      <c r="I49" s="386"/>
      <c r="J49" s="386"/>
      <c r="K49" s="256"/>
    </row>
    <row r="50" spans="2:11" ht="15" customHeight="1">
      <c r="B50" s="259"/>
      <c r="C50" s="260"/>
      <c r="D50" s="260"/>
      <c r="E50" s="386" t="s">
        <v>920</v>
      </c>
      <c r="F50" s="386"/>
      <c r="G50" s="386"/>
      <c r="H50" s="386"/>
      <c r="I50" s="386"/>
      <c r="J50" s="386"/>
      <c r="K50" s="256"/>
    </row>
    <row r="51" spans="2:11" ht="15" customHeight="1">
      <c r="B51" s="259"/>
      <c r="C51" s="260"/>
      <c r="D51" s="386" t="s">
        <v>921</v>
      </c>
      <c r="E51" s="386"/>
      <c r="F51" s="386"/>
      <c r="G51" s="386"/>
      <c r="H51" s="386"/>
      <c r="I51" s="386"/>
      <c r="J51" s="386"/>
      <c r="K51" s="256"/>
    </row>
    <row r="52" spans="2:11" ht="25.5" customHeight="1">
      <c r="B52" s="255"/>
      <c r="C52" s="388" t="s">
        <v>922</v>
      </c>
      <c r="D52" s="388"/>
      <c r="E52" s="388"/>
      <c r="F52" s="388"/>
      <c r="G52" s="388"/>
      <c r="H52" s="388"/>
      <c r="I52" s="388"/>
      <c r="J52" s="388"/>
      <c r="K52" s="256"/>
    </row>
    <row r="53" spans="2:11" ht="5.25" customHeight="1">
      <c r="B53" s="255"/>
      <c r="C53" s="257"/>
      <c r="D53" s="257"/>
      <c r="E53" s="257"/>
      <c r="F53" s="257"/>
      <c r="G53" s="257"/>
      <c r="H53" s="257"/>
      <c r="I53" s="257"/>
      <c r="J53" s="257"/>
      <c r="K53" s="256"/>
    </row>
    <row r="54" spans="2:11" ht="15" customHeight="1">
      <c r="B54" s="255"/>
      <c r="C54" s="386" t="s">
        <v>923</v>
      </c>
      <c r="D54" s="386"/>
      <c r="E54" s="386"/>
      <c r="F54" s="386"/>
      <c r="G54" s="386"/>
      <c r="H54" s="386"/>
      <c r="I54" s="386"/>
      <c r="J54" s="386"/>
      <c r="K54" s="256"/>
    </row>
    <row r="55" spans="2:11" ht="15" customHeight="1">
      <c r="B55" s="255"/>
      <c r="C55" s="386" t="s">
        <v>924</v>
      </c>
      <c r="D55" s="386"/>
      <c r="E55" s="386"/>
      <c r="F55" s="386"/>
      <c r="G55" s="386"/>
      <c r="H55" s="386"/>
      <c r="I55" s="386"/>
      <c r="J55" s="386"/>
      <c r="K55" s="256"/>
    </row>
    <row r="56" spans="2:11" ht="12.75" customHeight="1">
      <c r="B56" s="255"/>
      <c r="C56" s="258"/>
      <c r="D56" s="258"/>
      <c r="E56" s="258"/>
      <c r="F56" s="258"/>
      <c r="G56" s="258"/>
      <c r="H56" s="258"/>
      <c r="I56" s="258"/>
      <c r="J56" s="258"/>
      <c r="K56" s="256"/>
    </row>
    <row r="57" spans="2:11" ht="15" customHeight="1">
      <c r="B57" s="255"/>
      <c r="C57" s="386" t="s">
        <v>925</v>
      </c>
      <c r="D57" s="386"/>
      <c r="E57" s="386"/>
      <c r="F57" s="386"/>
      <c r="G57" s="386"/>
      <c r="H57" s="386"/>
      <c r="I57" s="386"/>
      <c r="J57" s="386"/>
      <c r="K57" s="256"/>
    </row>
    <row r="58" spans="2:11" ht="15" customHeight="1">
      <c r="B58" s="255"/>
      <c r="C58" s="260"/>
      <c r="D58" s="386" t="s">
        <v>926</v>
      </c>
      <c r="E58" s="386"/>
      <c r="F58" s="386"/>
      <c r="G58" s="386"/>
      <c r="H58" s="386"/>
      <c r="I58" s="386"/>
      <c r="J58" s="386"/>
      <c r="K58" s="256"/>
    </row>
    <row r="59" spans="2:11" ht="15" customHeight="1">
      <c r="B59" s="255"/>
      <c r="C59" s="260"/>
      <c r="D59" s="386" t="s">
        <v>927</v>
      </c>
      <c r="E59" s="386"/>
      <c r="F59" s="386"/>
      <c r="G59" s="386"/>
      <c r="H59" s="386"/>
      <c r="I59" s="386"/>
      <c r="J59" s="386"/>
      <c r="K59" s="256"/>
    </row>
    <row r="60" spans="2:11" ht="15" customHeight="1">
      <c r="B60" s="255"/>
      <c r="C60" s="260"/>
      <c r="D60" s="386" t="s">
        <v>928</v>
      </c>
      <c r="E60" s="386"/>
      <c r="F60" s="386"/>
      <c r="G60" s="386"/>
      <c r="H60" s="386"/>
      <c r="I60" s="386"/>
      <c r="J60" s="386"/>
      <c r="K60" s="256"/>
    </row>
    <row r="61" spans="2:11" ht="15" customHeight="1">
      <c r="B61" s="255"/>
      <c r="C61" s="260"/>
      <c r="D61" s="386" t="s">
        <v>929</v>
      </c>
      <c r="E61" s="386"/>
      <c r="F61" s="386"/>
      <c r="G61" s="386"/>
      <c r="H61" s="386"/>
      <c r="I61" s="386"/>
      <c r="J61" s="386"/>
      <c r="K61" s="256"/>
    </row>
    <row r="62" spans="2:11" ht="15" customHeight="1">
      <c r="B62" s="255"/>
      <c r="C62" s="260"/>
      <c r="D62" s="387" t="s">
        <v>930</v>
      </c>
      <c r="E62" s="387"/>
      <c r="F62" s="387"/>
      <c r="G62" s="387"/>
      <c r="H62" s="387"/>
      <c r="I62" s="387"/>
      <c r="J62" s="387"/>
      <c r="K62" s="256"/>
    </row>
    <row r="63" spans="2:11" ht="15" customHeight="1">
      <c r="B63" s="255"/>
      <c r="C63" s="260"/>
      <c r="D63" s="386" t="s">
        <v>931</v>
      </c>
      <c r="E63" s="386"/>
      <c r="F63" s="386"/>
      <c r="G63" s="386"/>
      <c r="H63" s="386"/>
      <c r="I63" s="386"/>
      <c r="J63" s="386"/>
      <c r="K63" s="256"/>
    </row>
    <row r="64" spans="2:11" ht="12.75" customHeight="1">
      <c r="B64" s="255"/>
      <c r="C64" s="260"/>
      <c r="D64" s="260"/>
      <c r="E64" s="263"/>
      <c r="F64" s="260"/>
      <c r="G64" s="260"/>
      <c r="H64" s="260"/>
      <c r="I64" s="260"/>
      <c r="J64" s="260"/>
      <c r="K64" s="256"/>
    </row>
    <row r="65" spans="2:11" ht="15" customHeight="1">
      <c r="B65" s="255"/>
      <c r="C65" s="260"/>
      <c r="D65" s="386" t="s">
        <v>932</v>
      </c>
      <c r="E65" s="386"/>
      <c r="F65" s="386"/>
      <c r="G65" s="386"/>
      <c r="H65" s="386"/>
      <c r="I65" s="386"/>
      <c r="J65" s="386"/>
      <c r="K65" s="256"/>
    </row>
    <row r="66" spans="2:11" ht="15" customHeight="1">
      <c r="B66" s="255"/>
      <c r="C66" s="260"/>
      <c r="D66" s="387" t="s">
        <v>933</v>
      </c>
      <c r="E66" s="387"/>
      <c r="F66" s="387"/>
      <c r="G66" s="387"/>
      <c r="H66" s="387"/>
      <c r="I66" s="387"/>
      <c r="J66" s="387"/>
      <c r="K66" s="256"/>
    </row>
    <row r="67" spans="2:11" ht="15" customHeight="1">
      <c r="B67" s="255"/>
      <c r="C67" s="260"/>
      <c r="D67" s="386" t="s">
        <v>934</v>
      </c>
      <c r="E67" s="386"/>
      <c r="F67" s="386"/>
      <c r="G67" s="386"/>
      <c r="H67" s="386"/>
      <c r="I67" s="386"/>
      <c r="J67" s="386"/>
      <c r="K67" s="256"/>
    </row>
    <row r="68" spans="2:11" ht="15" customHeight="1">
      <c r="B68" s="255"/>
      <c r="C68" s="260"/>
      <c r="D68" s="386" t="s">
        <v>935</v>
      </c>
      <c r="E68" s="386"/>
      <c r="F68" s="386"/>
      <c r="G68" s="386"/>
      <c r="H68" s="386"/>
      <c r="I68" s="386"/>
      <c r="J68" s="386"/>
      <c r="K68" s="256"/>
    </row>
    <row r="69" spans="2:11" ht="15" customHeight="1">
      <c r="B69" s="255"/>
      <c r="C69" s="260"/>
      <c r="D69" s="386" t="s">
        <v>936</v>
      </c>
      <c r="E69" s="386"/>
      <c r="F69" s="386"/>
      <c r="G69" s="386"/>
      <c r="H69" s="386"/>
      <c r="I69" s="386"/>
      <c r="J69" s="386"/>
      <c r="K69" s="256"/>
    </row>
    <row r="70" spans="2:11" ht="15" customHeight="1">
      <c r="B70" s="255"/>
      <c r="C70" s="260"/>
      <c r="D70" s="386" t="s">
        <v>937</v>
      </c>
      <c r="E70" s="386"/>
      <c r="F70" s="386"/>
      <c r="G70" s="386"/>
      <c r="H70" s="386"/>
      <c r="I70" s="386"/>
      <c r="J70" s="386"/>
      <c r="K70" s="256"/>
    </row>
    <row r="71" spans="2:1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pans="2:1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pans="2:1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pans="2:11" ht="45" customHeight="1">
      <c r="B75" s="272"/>
      <c r="C75" s="385" t="s">
        <v>938</v>
      </c>
      <c r="D75" s="385"/>
      <c r="E75" s="385"/>
      <c r="F75" s="385"/>
      <c r="G75" s="385"/>
      <c r="H75" s="385"/>
      <c r="I75" s="385"/>
      <c r="J75" s="385"/>
      <c r="K75" s="273"/>
    </row>
    <row r="76" spans="2:11" ht="17.25" customHeight="1">
      <c r="B76" s="272"/>
      <c r="C76" s="274" t="s">
        <v>939</v>
      </c>
      <c r="D76" s="274"/>
      <c r="E76" s="274"/>
      <c r="F76" s="274" t="s">
        <v>940</v>
      </c>
      <c r="G76" s="275"/>
      <c r="H76" s="274" t="s">
        <v>56</v>
      </c>
      <c r="I76" s="274" t="s">
        <v>59</v>
      </c>
      <c r="J76" s="274" t="s">
        <v>941</v>
      </c>
      <c r="K76" s="273"/>
    </row>
    <row r="77" spans="2:11" ht="17.25" customHeight="1">
      <c r="B77" s="272"/>
      <c r="C77" s="276" t="s">
        <v>942</v>
      </c>
      <c r="D77" s="276"/>
      <c r="E77" s="276"/>
      <c r="F77" s="277" t="s">
        <v>943</v>
      </c>
      <c r="G77" s="278"/>
      <c r="H77" s="276"/>
      <c r="I77" s="276"/>
      <c r="J77" s="276" t="s">
        <v>944</v>
      </c>
      <c r="K77" s="273"/>
    </row>
    <row r="78" spans="2:11" ht="5.25" customHeight="1">
      <c r="B78" s="272"/>
      <c r="C78" s="279"/>
      <c r="D78" s="279"/>
      <c r="E78" s="279"/>
      <c r="F78" s="279"/>
      <c r="G78" s="280"/>
      <c r="H78" s="279"/>
      <c r="I78" s="279"/>
      <c r="J78" s="279"/>
      <c r="K78" s="273"/>
    </row>
    <row r="79" spans="2:11" ht="15" customHeight="1">
      <c r="B79" s="272"/>
      <c r="C79" s="261" t="s">
        <v>55</v>
      </c>
      <c r="D79" s="279"/>
      <c r="E79" s="279"/>
      <c r="F79" s="281" t="s">
        <v>945</v>
      </c>
      <c r="G79" s="280"/>
      <c r="H79" s="261" t="s">
        <v>946</v>
      </c>
      <c r="I79" s="261" t="s">
        <v>947</v>
      </c>
      <c r="J79" s="261">
        <v>20</v>
      </c>
      <c r="K79" s="273"/>
    </row>
    <row r="80" spans="2:11" ht="15" customHeight="1">
      <c r="B80" s="272"/>
      <c r="C80" s="261" t="s">
        <v>948</v>
      </c>
      <c r="D80" s="261"/>
      <c r="E80" s="261"/>
      <c r="F80" s="281" t="s">
        <v>945</v>
      </c>
      <c r="G80" s="280"/>
      <c r="H80" s="261" t="s">
        <v>949</v>
      </c>
      <c r="I80" s="261" t="s">
        <v>947</v>
      </c>
      <c r="J80" s="261">
        <v>120</v>
      </c>
      <c r="K80" s="273"/>
    </row>
    <row r="81" spans="2:11" ht="15" customHeight="1">
      <c r="B81" s="282"/>
      <c r="C81" s="261" t="s">
        <v>950</v>
      </c>
      <c r="D81" s="261"/>
      <c r="E81" s="261"/>
      <c r="F81" s="281" t="s">
        <v>951</v>
      </c>
      <c r="G81" s="280"/>
      <c r="H81" s="261" t="s">
        <v>952</v>
      </c>
      <c r="I81" s="261" t="s">
        <v>947</v>
      </c>
      <c r="J81" s="261">
        <v>50</v>
      </c>
      <c r="K81" s="273"/>
    </row>
    <row r="82" spans="2:11" ht="15" customHeight="1">
      <c r="B82" s="282"/>
      <c r="C82" s="261" t="s">
        <v>953</v>
      </c>
      <c r="D82" s="261"/>
      <c r="E82" s="261"/>
      <c r="F82" s="281" t="s">
        <v>945</v>
      </c>
      <c r="G82" s="280"/>
      <c r="H82" s="261" t="s">
        <v>954</v>
      </c>
      <c r="I82" s="261" t="s">
        <v>955</v>
      </c>
      <c r="J82" s="261"/>
      <c r="K82" s="273"/>
    </row>
    <row r="83" spans="2:11" ht="15" customHeight="1">
      <c r="B83" s="282"/>
      <c r="C83" s="283" t="s">
        <v>956</v>
      </c>
      <c r="D83" s="283"/>
      <c r="E83" s="283"/>
      <c r="F83" s="284" t="s">
        <v>951</v>
      </c>
      <c r="G83" s="283"/>
      <c r="H83" s="283" t="s">
        <v>957</v>
      </c>
      <c r="I83" s="283" t="s">
        <v>947</v>
      </c>
      <c r="J83" s="283">
        <v>15</v>
      </c>
      <c r="K83" s="273"/>
    </row>
    <row r="84" spans="2:11" ht="15" customHeight="1">
      <c r="B84" s="282"/>
      <c r="C84" s="283" t="s">
        <v>958</v>
      </c>
      <c r="D84" s="283"/>
      <c r="E84" s="283"/>
      <c r="F84" s="284" t="s">
        <v>951</v>
      </c>
      <c r="G84" s="283"/>
      <c r="H84" s="283" t="s">
        <v>959</v>
      </c>
      <c r="I84" s="283" t="s">
        <v>947</v>
      </c>
      <c r="J84" s="283">
        <v>15</v>
      </c>
      <c r="K84" s="273"/>
    </row>
    <row r="85" spans="2:11" ht="15" customHeight="1">
      <c r="B85" s="282"/>
      <c r="C85" s="283" t="s">
        <v>960</v>
      </c>
      <c r="D85" s="283"/>
      <c r="E85" s="283"/>
      <c r="F85" s="284" t="s">
        <v>951</v>
      </c>
      <c r="G85" s="283"/>
      <c r="H85" s="283" t="s">
        <v>961</v>
      </c>
      <c r="I85" s="283" t="s">
        <v>947</v>
      </c>
      <c r="J85" s="283">
        <v>20</v>
      </c>
      <c r="K85" s="273"/>
    </row>
    <row r="86" spans="2:11" ht="15" customHeight="1">
      <c r="B86" s="282"/>
      <c r="C86" s="283" t="s">
        <v>962</v>
      </c>
      <c r="D86" s="283"/>
      <c r="E86" s="283"/>
      <c r="F86" s="284" t="s">
        <v>951</v>
      </c>
      <c r="G86" s="283"/>
      <c r="H86" s="283" t="s">
        <v>963</v>
      </c>
      <c r="I86" s="283" t="s">
        <v>947</v>
      </c>
      <c r="J86" s="283">
        <v>20</v>
      </c>
      <c r="K86" s="273"/>
    </row>
    <row r="87" spans="2:11" ht="15" customHeight="1">
      <c r="B87" s="282"/>
      <c r="C87" s="261" t="s">
        <v>964</v>
      </c>
      <c r="D87" s="261"/>
      <c r="E87" s="261"/>
      <c r="F87" s="281" t="s">
        <v>951</v>
      </c>
      <c r="G87" s="280"/>
      <c r="H87" s="261" t="s">
        <v>965</v>
      </c>
      <c r="I87" s="261" t="s">
        <v>947</v>
      </c>
      <c r="J87" s="261">
        <v>50</v>
      </c>
      <c r="K87" s="273"/>
    </row>
    <row r="88" spans="2:11" ht="15" customHeight="1">
      <c r="B88" s="282"/>
      <c r="C88" s="261" t="s">
        <v>966</v>
      </c>
      <c r="D88" s="261"/>
      <c r="E88" s="261"/>
      <c r="F88" s="281" t="s">
        <v>951</v>
      </c>
      <c r="G88" s="280"/>
      <c r="H88" s="261" t="s">
        <v>967</v>
      </c>
      <c r="I88" s="261" t="s">
        <v>947</v>
      </c>
      <c r="J88" s="261">
        <v>20</v>
      </c>
      <c r="K88" s="273"/>
    </row>
    <row r="89" spans="2:11" ht="15" customHeight="1">
      <c r="B89" s="282"/>
      <c r="C89" s="261" t="s">
        <v>968</v>
      </c>
      <c r="D89" s="261"/>
      <c r="E89" s="261"/>
      <c r="F89" s="281" t="s">
        <v>951</v>
      </c>
      <c r="G89" s="280"/>
      <c r="H89" s="261" t="s">
        <v>969</v>
      </c>
      <c r="I89" s="261" t="s">
        <v>947</v>
      </c>
      <c r="J89" s="261">
        <v>20</v>
      </c>
      <c r="K89" s="273"/>
    </row>
    <row r="90" spans="2:11" ht="15" customHeight="1">
      <c r="B90" s="282"/>
      <c r="C90" s="261" t="s">
        <v>970</v>
      </c>
      <c r="D90" s="261"/>
      <c r="E90" s="261"/>
      <c r="F90" s="281" t="s">
        <v>951</v>
      </c>
      <c r="G90" s="280"/>
      <c r="H90" s="261" t="s">
        <v>971</v>
      </c>
      <c r="I90" s="261" t="s">
        <v>947</v>
      </c>
      <c r="J90" s="261">
        <v>50</v>
      </c>
      <c r="K90" s="273"/>
    </row>
    <row r="91" spans="2:11" ht="15" customHeight="1">
      <c r="B91" s="282"/>
      <c r="C91" s="261" t="s">
        <v>972</v>
      </c>
      <c r="D91" s="261"/>
      <c r="E91" s="261"/>
      <c r="F91" s="281" t="s">
        <v>951</v>
      </c>
      <c r="G91" s="280"/>
      <c r="H91" s="261" t="s">
        <v>972</v>
      </c>
      <c r="I91" s="261" t="s">
        <v>947</v>
      </c>
      <c r="J91" s="261">
        <v>50</v>
      </c>
      <c r="K91" s="273"/>
    </row>
    <row r="92" spans="2:11" ht="15" customHeight="1">
      <c r="B92" s="282"/>
      <c r="C92" s="261" t="s">
        <v>973</v>
      </c>
      <c r="D92" s="261"/>
      <c r="E92" s="261"/>
      <c r="F92" s="281" t="s">
        <v>951</v>
      </c>
      <c r="G92" s="280"/>
      <c r="H92" s="261" t="s">
        <v>974</v>
      </c>
      <c r="I92" s="261" t="s">
        <v>947</v>
      </c>
      <c r="J92" s="261">
        <v>255</v>
      </c>
      <c r="K92" s="273"/>
    </row>
    <row r="93" spans="2:11" ht="15" customHeight="1">
      <c r="B93" s="282"/>
      <c r="C93" s="261" t="s">
        <v>975</v>
      </c>
      <c r="D93" s="261"/>
      <c r="E93" s="261"/>
      <c r="F93" s="281" t="s">
        <v>945</v>
      </c>
      <c r="G93" s="280"/>
      <c r="H93" s="261" t="s">
        <v>976</v>
      </c>
      <c r="I93" s="261" t="s">
        <v>977</v>
      </c>
      <c r="J93" s="261"/>
      <c r="K93" s="273"/>
    </row>
    <row r="94" spans="2:11" ht="15" customHeight="1">
      <c r="B94" s="282"/>
      <c r="C94" s="261" t="s">
        <v>978</v>
      </c>
      <c r="D94" s="261"/>
      <c r="E94" s="261"/>
      <c r="F94" s="281" t="s">
        <v>945</v>
      </c>
      <c r="G94" s="280"/>
      <c r="H94" s="261" t="s">
        <v>979</v>
      </c>
      <c r="I94" s="261" t="s">
        <v>980</v>
      </c>
      <c r="J94" s="261"/>
      <c r="K94" s="273"/>
    </row>
    <row r="95" spans="2:11" ht="15" customHeight="1">
      <c r="B95" s="282"/>
      <c r="C95" s="261" t="s">
        <v>981</v>
      </c>
      <c r="D95" s="261"/>
      <c r="E95" s="261"/>
      <c r="F95" s="281" t="s">
        <v>945</v>
      </c>
      <c r="G95" s="280"/>
      <c r="H95" s="261" t="s">
        <v>981</v>
      </c>
      <c r="I95" s="261" t="s">
        <v>980</v>
      </c>
      <c r="J95" s="261"/>
      <c r="K95" s="273"/>
    </row>
    <row r="96" spans="2:11" ht="15" customHeight="1">
      <c r="B96" s="282"/>
      <c r="C96" s="261" t="s">
        <v>40</v>
      </c>
      <c r="D96" s="261"/>
      <c r="E96" s="261"/>
      <c r="F96" s="281" t="s">
        <v>945</v>
      </c>
      <c r="G96" s="280"/>
      <c r="H96" s="261" t="s">
        <v>982</v>
      </c>
      <c r="I96" s="261" t="s">
        <v>980</v>
      </c>
      <c r="J96" s="261"/>
      <c r="K96" s="273"/>
    </row>
    <row r="97" spans="2:11" ht="15" customHeight="1">
      <c r="B97" s="282"/>
      <c r="C97" s="261" t="s">
        <v>50</v>
      </c>
      <c r="D97" s="261"/>
      <c r="E97" s="261"/>
      <c r="F97" s="281" t="s">
        <v>945</v>
      </c>
      <c r="G97" s="280"/>
      <c r="H97" s="261" t="s">
        <v>983</v>
      </c>
      <c r="I97" s="261" t="s">
        <v>980</v>
      </c>
      <c r="J97" s="261"/>
      <c r="K97" s="273"/>
    </row>
    <row r="98" spans="2:1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pans="2:1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pans="2:1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pans="2:1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pans="2:11" ht="45" customHeight="1">
      <c r="B102" s="272"/>
      <c r="C102" s="385" t="s">
        <v>984</v>
      </c>
      <c r="D102" s="385"/>
      <c r="E102" s="385"/>
      <c r="F102" s="385"/>
      <c r="G102" s="385"/>
      <c r="H102" s="385"/>
      <c r="I102" s="385"/>
      <c r="J102" s="385"/>
      <c r="K102" s="273"/>
    </row>
    <row r="103" spans="2:11" ht="17.25" customHeight="1">
      <c r="B103" s="272"/>
      <c r="C103" s="274" t="s">
        <v>939</v>
      </c>
      <c r="D103" s="274"/>
      <c r="E103" s="274"/>
      <c r="F103" s="274" t="s">
        <v>940</v>
      </c>
      <c r="G103" s="275"/>
      <c r="H103" s="274" t="s">
        <v>56</v>
      </c>
      <c r="I103" s="274" t="s">
        <v>59</v>
      </c>
      <c r="J103" s="274" t="s">
        <v>941</v>
      </c>
      <c r="K103" s="273"/>
    </row>
    <row r="104" spans="2:11" ht="17.25" customHeight="1">
      <c r="B104" s="272"/>
      <c r="C104" s="276" t="s">
        <v>942</v>
      </c>
      <c r="D104" s="276"/>
      <c r="E104" s="276"/>
      <c r="F104" s="277" t="s">
        <v>943</v>
      </c>
      <c r="G104" s="278"/>
      <c r="H104" s="276"/>
      <c r="I104" s="276"/>
      <c r="J104" s="276" t="s">
        <v>944</v>
      </c>
      <c r="K104" s="273"/>
    </row>
    <row r="105" spans="2:11" ht="5.25" customHeight="1">
      <c r="B105" s="272"/>
      <c r="C105" s="274"/>
      <c r="D105" s="274"/>
      <c r="E105" s="274"/>
      <c r="F105" s="274"/>
      <c r="G105" s="290"/>
      <c r="H105" s="274"/>
      <c r="I105" s="274"/>
      <c r="J105" s="274"/>
      <c r="K105" s="273"/>
    </row>
    <row r="106" spans="2:11" ht="15" customHeight="1">
      <c r="B106" s="272"/>
      <c r="C106" s="261" t="s">
        <v>55</v>
      </c>
      <c r="D106" s="279"/>
      <c r="E106" s="279"/>
      <c r="F106" s="281" t="s">
        <v>945</v>
      </c>
      <c r="G106" s="290"/>
      <c r="H106" s="261" t="s">
        <v>985</v>
      </c>
      <c r="I106" s="261" t="s">
        <v>947</v>
      </c>
      <c r="J106" s="261">
        <v>20</v>
      </c>
      <c r="K106" s="273"/>
    </row>
    <row r="107" spans="2:11" ht="15" customHeight="1">
      <c r="B107" s="272"/>
      <c r="C107" s="261" t="s">
        <v>948</v>
      </c>
      <c r="D107" s="261"/>
      <c r="E107" s="261"/>
      <c r="F107" s="281" t="s">
        <v>945</v>
      </c>
      <c r="G107" s="261"/>
      <c r="H107" s="261" t="s">
        <v>985</v>
      </c>
      <c r="I107" s="261" t="s">
        <v>947</v>
      </c>
      <c r="J107" s="261">
        <v>120</v>
      </c>
      <c r="K107" s="273"/>
    </row>
    <row r="108" spans="2:11" ht="15" customHeight="1">
      <c r="B108" s="282"/>
      <c r="C108" s="261" t="s">
        <v>950</v>
      </c>
      <c r="D108" s="261"/>
      <c r="E108" s="261"/>
      <c r="F108" s="281" t="s">
        <v>951</v>
      </c>
      <c r="G108" s="261"/>
      <c r="H108" s="261" t="s">
        <v>985</v>
      </c>
      <c r="I108" s="261" t="s">
        <v>947</v>
      </c>
      <c r="J108" s="261">
        <v>50</v>
      </c>
      <c r="K108" s="273"/>
    </row>
    <row r="109" spans="2:11" ht="15" customHeight="1">
      <c r="B109" s="282"/>
      <c r="C109" s="261" t="s">
        <v>953</v>
      </c>
      <c r="D109" s="261"/>
      <c r="E109" s="261"/>
      <c r="F109" s="281" t="s">
        <v>945</v>
      </c>
      <c r="G109" s="261"/>
      <c r="H109" s="261" t="s">
        <v>985</v>
      </c>
      <c r="I109" s="261" t="s">
        <v>955</v>
      </c>
      <c r="J109" s="261"/>
      <c r="K109" s="273"/>
    </row>
    <row r="110" spans="2:11" ht="15" customHeight="1">
      <c r="B110" s="282"/>
      <c r="C110" s="261" t="s">
        <v>964</v>
      </c>
      <c r="D110" s="261"/>
      <c r="E110" s="261"/>
      <c r="F110" s="281" t="s">
        <v>951</v>
      </c>
      <c r="G110" s="261"/>
      <c r="H110" s="261" t="s">
        <v>985</v>
      </c>
      <c r="I110" s="261" t="s">
        <v>947</v>
      </c>
      <c r="J110" s="261">
        <v>50</v>
      </c>
      <c r="K110" s="273"/>
    </row>
    <row r="111" spans="2:11" ht="15" customHeight="1">
      <c r="B111" s="282"/>
      <c r="C111" s="261" t="s">
        <v>972</v>
      </c>
      <c r="D111" s="261"/>
      <c r="E111" s="261"/>
      <c r="F111" s="281" t="s">
        <v>951</v>
      </c>
      <c r="G111" s="261"/>
      <c r="H111" s="261" t="s">
        <v>985</v>
      </c>
      <c r="I111" s="261" t="s">
        <v>947</v>
      </c>
      <c r="J111" s="261">
        <v>50</v>
      </c>
      <c r="K111" s="273"/>
    </row>
    <row r="112" spans="2:11" ht="15" customHeight="1">
      <c r="B112" s="282"/>
      <c r="C112" s="261" t="s">
        <v>970</v>
      </c>
      <c r="D112" s="261"/>
      <c r="E112" s="261"/>
      <c r="F112" s="281" t="s">
        <v>951</v>
      </c>
      <c r="G112" s="261"/>
      <c r="H112" s="261" t="s">
        <v>985</v>
      </c>
      <c r="I112" s="261" t="s">
        <v>947</v>
      </c>
      <c r="J112" s="261">
        <v>50</v>
      </c>
      <c r="K112" s="273"/>
    </row>
    <row r="113" spans="2:11" ht="15" customHeight="1">
      <c r="B113" s="282"/>
      <c r="C113" s="261" t="s">
        <v>55</v>
      </c>
      <c r="D113" s="261"/>
      <c r="E113" s="261"/>
      <c r="F113" s="281" t="s">
        <v>945</v>
      </c>
      <c r="G113" s="261"/>
      <c r="H113" s="261" t="s">
        <v>986</v>
      </c>
      <c r="I113" s="261" t="s">
        <v>947</v>
      </c>
      <c r="J113" s="261">
        <v>20</v>
      </c>
      <c r="K113" s="273"/>
    </row>
    <row r="114" spans="2:11" ht="15" customHeight="1">
      <c r="B114" s="282"/>
      <c r="C114" s="261" t="s">
        <v>987</v>
      </c>
      <c r="D114" s="261"/>
      <c r="E114" s="261"/>
      <c r="F114" s="281" t="s">
        <v>945</v>
      </c>
      <c r="G114" s="261"/>
      <c r="H114" s="261" t="s">
        <v>988</v>
      </c>
      <c r="I114" s="261" t="s">
        <v>947</v>
      </c>
      <c r="J114" s="261">
        <v>120</v>
      </c>
      <c r="K114" s="273"/>
    </row>
    <row r="115" spans="2:11" ht="15" customHeight="1">
      <c r="B115" s="282"/>
      <c r="C115" s="261" t="s">
        <v>40</v>
      </c>
      <c r="D115" s="261"/>
      <c r="E115" s="261"/>
      <c r="F115" s="281" t="s">
        <v>945</v>
      </c>
      <c r="G115" s="261"/>
      <c r="H115" s="261" t="s">
        <v>989</v>
      </c>
      <c r="I115" s="261" t="s">
        <v>980</v>
      </c>
      <c r="J115" s="261"/>
      <c r="K115" s="273"/>
    </row>
    <row r="116" spans="2:11" ht="15" customHeight="1">
      <c r="B116" s="282"/>
      <c r="C116" s="261" t="s">
        <v>50</v>
      </c>
      <c r="D116" s="261"/>
      <c r="E116" s="261"/>
      <c r="F116" s="281" t="s">
        <v>945</v>
      </c>
      <c r="G116" s="261"/>
      <c r="H116" s="261" t="s">
        <v>990</v>
      </c>
      <c r="I116" s="261" t="s">
        <v>980</v>
      </c>
      <c r="J116" s="261"/>
      <c r="K116" s="273"/>
    </row>
    <row r="117" spans="2:11" ht="15" customHeight="1">
      <c r="B117" s="282"/>
      <c r="C117" s="261" t="s">
        <v>59</v>
      </c>
      <c r="D117" s="261"/>
      <c r="E117" s="261"/>
      <c r="F117" s="281" t="s">
        <v>945</v>
      </c>
      <c r="G117" s="261"/>
      <c r="H117" s="261" t="s">
        <v>991</v>
      </c>
      <c r="I117" s="261" t="s">
        <v>992</v>
      </c>
      <c r="J117" s="261"/>
      <c r="K117" s="273"/>
    </row>
    <row r="118" spans="2:1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pans="2:11" ht="18.75" customHeight="1">
      <c r="B119" s="292"/>
      <c r="C119" s="258"/>
      <c r="D119" s="258"/>
      <c r="E119" s="258"/>
      <c r="F119" s="293"/>
      <c r="G119" s="258"/>
      <c r="H119" s="258"/>
      <c r="I119" s="258"/>
      <c r="J119" s="258"/>
      <c r="K119" s="292"/>
    </row>
    <row r="120" spans="2:1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pans="2:1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ht="45" customHeight="1">
      <c r="B122" s="297"/>
      <c r="C122" s="384" t="s">
        <v>993</v>
      </c>
      <c r="D122" s="384"/>
      <c r="E122" s="384"/>
      <c r="F122" s="384"/>
      <c r="G122" s="384"/>
      <c r="H122" s="384"/>
      <c r="I122" s="384"/>
      <c r="J122" s="384"/>
      <c r="K122" s="298"/>
    </row>
    <row r="123" spans="2:11" ht="17.25" customHeight="1">
      <c r="B123" s="299"/>
      <c r="C123" s="274" t="s">
        <v>939</v>
      </c>
      <c r="D123" s="274"/>
      <c r="E123" s="274"/>
      <c r="F123" s="274" t="s">
        <v>940</v>
      </c>
      <c r="G123" s="275"/>
      <c r="H123" s="274" t="s">
        <v>56</v>
      </c>
      <c r="I123" s="274" t="s">
        <v>59</v>
      </c>
      <c r="J123" s="274" t="s">
        <v>941</v>
      </c>
      <c r="K123" s="300"/>
    </row>
    <row r="124" spans="2:11" ht="17.25" customHeight="1">
      <c r="B124" s="299"/>
      <c r="C124" s="276" t="s">
        <v>942</v>
      </c>
      <c r="D124" s="276"/>
      <c r="E124" s="276"/>
      <c r="F124" s="277" t="s">
        <v>943</v>
      </c>
      <c r="G124" s="278"/>
      <c r="H124" s="276"/>
      <c r="I124" s="276"/>
      <c r="J124" s="276" t="s">
        <v>944</v>
      </c>
      <c r="K124" s="300"/>
    </row>
    <row r="125" spans="2:11" ht="5.25" customHeight="1">
      <c r="B125" s="301"/>
      <c r="C125" s="279"/>
      <c r="D125" s="279"/>
      <c r="E125" s="279"/>
      <c r="F125" s="279"/>
      <c r="G125" s="261"/>
      <c r="H125" s="279"/>
      <c r="I125" s="279"/>
      <c r="J125" s="279"/>
      <c r="K125" s="302"/>
    </row>
    <row r="126" spans="2:11" ht="15" customHeight="1">
      <c r="B126" s="301"/>
      <c r="C126" s="261" t="s">
        <v>948</v>
      </c>
      <c r="D126" s="279"/>
      <c r="E126" s="279"/>
      <c r="F126" s="281" t="s">
        <v>945</v>
      </c>
      <c r="G126" s="261"/>
      <c r="H126" s="261" t="s">
        <v>985</v>
      </c>
      <c r="I126" s="261" t="s">
        <v>947</v>
      </c>
      <c r="J126" s="261">
        <v>120</v>
      </c>
      <c r="K126" s="303"/>
    </row>
    <row r="127" spans="2:11" ht="15" customHeight="1">
      <c r="B127" s="301"/>
      <c r="C127" s="261" t="s">
        <v>994</v>
      </c>
      <c r="D127" s="261"/>
      <c r="E127" s="261"/>
      <c r="F127" s="281" t="s">
        <v>945</v>
      </c>
      <c r="G127" s="261"/>
      <c r="H127" s="261" t="s">
        <v>995</v>
      </c>
      <c r="I127" s="261" t="s">
        <v>947</v>
      </c>
      <c r="J127" s="261" t="s">
        <v>996</v>
      </c>
      <c r="K127" s="303"/>
    </row>
    <row r="128" spans="2:11" ht="15" customHeight="1">
      <c r="B128" s="301"/>
      <c r="C128" s="261" t="s">
        <v>87</v>
      </c>
      <c r="D128" s="261"/>
      <c r="E128" s="261"/>
      <c r="F128" s="281" t="s">
        <v>945</v>
      </c>
      <c r="G128" s="261"/>
      <c r="H128" s="261" t="s">
        <v>997</v>
      </c>
      <c r="I128" s="261" t="s">
        <v>947</v>
      </c>
      <c r="J128" s="261" t="s">
        <v>996</v>
      </c>
      <c r="K128" s="303"/>
    </row>
    <row r="129" spans="2:11" ht="15" customHeight="1">
      <c r="B129" s="301"/>
      <c r="C129" s="261" t="s">
        <v>956</v>
      </c>
      <c r="D129" s="261"/>
      <c r="E129" s="261"/>
      <c r="F129" s="281" t="s">
        <v>951</v>
      </c>
      <c r="G129" s="261"/>
      <c r="H129" s="261" t="s">
        <v>957</v>
      </c>
      <c r="I129" s="261" t="s">
        <v>947</v>
      </c>
      <c r="J129" s="261">
        <v>15</v>
      </c>
      <c r="K129" s="303"/>
    </row>
    <row r="130" spans="2:11" ht="15" customHeight="1">
      <c r="B130" s="301"/>
      <c r="C130" s="283" t="s">
        <v>958</v>
      </c>
      <c r="D130" s="283"/>
      <c r="E130" s="283"/>
      <c r="F130" s="284" t="s">
        <v>951</v>
      </c>
      <c r="G130" s="283"/>
      <c r="H130" s="283" t="s">
        <v>959</v>
      </c>
      <c r="I130" s="283" t="s">
        <v>947</v>
      </c>
      <c r="J130" s="283">
        <v>15</v>
      </c>
      <c r="K130" s="303"/>
    </row>
    <row r="131" spans="2:11" ht="15" customHeight="1">
      <c r="B131" s="301"/>
      <c r="C131" s="283" t="s">
        <v>960</v>
      </c>
      <c r="D131" s="283"/>
      <c r="E131" s="283"/>
      <c r="F131" s="284" t="s">
        <v>951</v>
      </c>
      <c r="G131" s="283"/>
      <c r="H131" s="283" t="s">
        <v>961</v>
      </c>
      <c r="I131" s="283" t="s">
        <v>947</v>
      </c>
      <c r="J131" s="283">
        <v>20</v>
      </c>
      <c r="K131" s="303"/>
    </row>
    <row r="132" spans="2:11" ht="15" customHeight="1">
      <c r="B132" s="301"/>
      <c r="C132" s="283" t="s">
        <v>962</v>
      </c>
      <c r="D132" s="283"/>
      <c r="E132" s="283"/>
      <c r="F132" s="284" t="s">
        <v>951</v>
      </c>
      <c r="G132" s="283"/>
      <c r="H132" s="283" t="s">
        <v>963</v>
      </c>
      <c r="I132" s="283" t="s">
        <v>947</v>
      </c>
      <c r="J132" s="283">
        <v>20</v>
      </c>
      <c r="K132" s="303"/>
    </row>
    <row r="133" spans="2:11" ht="15" customHeight="1">
      <c r="B133" s="301"/>
      <c r="C133" s="261" t="s">
        <v>950</v>
      </c>
      <c r="D133" s="261"/>
      <c r="E133" s="261"/>
      <c r="F133" s="281" t="s">
        <v>951</v>
      </c>
      <c r="G133" s="261"/>
      <c r="H133" s="261" t="s">
        <v>985</v>
      </c>
      <c r="I133" s="261" t="s">
        <v>947</v>
      </c>
      <c r="J133" s="261">
        <v>50</v>
      </c>
      <c r="K133" s="303"/>
    </row>
    <row r="134" spans="2:11" ht="15" customHeight="1">
      <c r="B134" s="301"/>
      <c r="C134" s="261" t="s">
        <v>964</v>
      </c>
      <c r="D134" s="261"/>
      <c r="E134" s="261"/>
      <c r="F134" s="281" t="s">
        <v>951</v>
      </c>
      <c r="G134" s="261"/>
      <c r="H134" s="261" t="s">
        <v>985</v>
      </c>
      <c r="I134" s="261" t="s">
        <v>947</v>
      </c>
      <c r="J134" s="261">
        <v>50</v>
      </c>
      <c r="K134" s="303"/>
    </row>
    <row r="135" spans="2:11" ht="15" customHeight="1">
      <c r="B135" s="301"/>
      <c r="C135" s="261" t="s">
        <v>970</v>
      </c>
      <c r="D135" s="261"/>
      <c r="E135" s="261"/>
      <c r="F135" s="281" t="s">
        <v>951</v>
      </c>
      <c r="G135" s="261"/>
      <c r="H135" s="261" t="s">
        <v>985</v>
      </c>
      <c r="I135" s="261" t="s">
        <v>947</v>
      </c>
      <c r="J135" s="261">
        <v>50</v>
      </c>
      <c r="K135" s="303"/>
    </row>
    <row r="136" spans="2:11" ht="15" customHeight="1">
      <c r="B136" s="301"/>
      <c r="C136" s="261" t="s">
        <v>972</v>
      </c>
      <c r="D136" s="261"/>
      <c r="E136" s="261"/>
      <c r="F136" s="281" t="s">
        <v>951</v>
      </c>
      <c r="G136" s="261"/>
      <c r="H136" s="261" t="s">
        <v>985</v>
      </c>
      <c r="I136" s="261" t="s">
        <v>947</v>
      </c>
      <c r="J136" s="261">
        <v>50</v>
      </c>
      <c r="K136" s="303"/>
    </row>
    <row r="137" spans="2:11" ht="15" customHeight="1">
      <c r="B137" s="301"/>
      <c r="C137" s="261" t="s">
        <v>973</v>
      </c>
      <c r="D137" s="261"/>
      <c r="E137" s="261"/>
      <c r="F137" s="281" t="s">
        <v>951</v>
      </c>
      <c r="G137" s="261"/>
      <c r="H137" s="261" t="s">
        <v>998</v>
      </c>
      <c r="I137" s="261" t="s">
        <v>947</v>
      </c>
      <c r="J137" s="261">
        <v>255</v>
      </c>
      <c r="K137" s="303"/>
    </row>
    <row r="138" spans="2:11" ht="15" customHeight="1">
      <c r="B138" s="301"/>
      <c r="C138" s="261" t="s">
        <v>975</v>
      </c>
      <c r="D138" s="261"/>
      <c r="E138" s="261"/>
      <c r="F138" s="281" t="s">
        <v>945</v>
      </c>
      <c r="G138" s="261"/>
      <c r="H138" s="261" t="s">
        <v>999</v>
      </c>
      <c r="I138" s="261" t="s">
        <v>977</v>
      </c>
      <c r="J138" s="261"/>
      <c r="K138" s="303"/>
    </row>
    <row r="139" spans="2:11" ht="15" customHeight="1">
      <c r="B139" s="301"/>
      <c r="C139" s="261" t="s">
        <v>978</v>
      </c>
      <c r="D139" s="261"/>
      <c r="E139" s="261"/>
      <c r="F139" s="281" t="s">
        <v>945</v>
      </c>
      <c r="G139" s="261"/>
      <c r="H139" s="261" t="s">
        <v>1000</v>
      </c>
      <c r="I139" s="261" t="s">
        <v>980</v>
      </c>
      <c r="J139" s="261"/>
      <c r="K139" s="303"/>
    </row>
    <row r="140" spans="2:11" ht="15" customHeight="1">
      <c r="B140" s="301"/>
      <c r="C140" s="261" t="s">
        <v>981</v>
      </c>
      <c r="D140" s="261"/>
      <c r="E140" s="261"/>
      <c r="F140" s="281" t="s">
        <v>945</v>
      </c>
      <c r="G140" s="261"/>
      <c r="H140" s="261" t="s">
        <v>981</v>
      </c>
      <c r="I140" s="261" t="s">
        <v>980</v>
      </c>
      <c r="J140" s="261"/>
      <c r="K140" s="303"/>
    </row>
    <row r="141" spans="2:11" ht="15" customHeight="1">
      <c r="B141" s="301"/>
      <c r="C141" s="261" t="s">
        <v>40</v>
      </c>
      <c r="D141" s="261"/>
      <c r="E141" s="261"/>
      <c r="F141" s="281" t="s">
        <v>945</v>
      </c>
      <c r="G141" s="261"/>
      <c r="H141" s="261" t="s">
        <v>1001</v>
      </c>
      <c r="I141" s="261" t="s">
        <v>980</v>
      </c>
      <c r="J141" s="261"/>
      <c r="K141" s="303"/>
    </row>
    <row r="142" spans="2:11" ht="15" customHeight="1">
      <c r="B142" s="301"/>
      <c r="C142" s="261" t="s">
        <v>1002</v>
      </c>
      <c r="D142" s="261"/>
      <c r="E142" s="261"/>
      <c r="F142" s="281" t="s">
        <v>945</v>
      </c>
      <c r="G142" s="261"/>
      <c r="H142" s="261" t="s">
        <v>1003</v>
      </c>
      <c r="I142" s="261" t="s">
        <v>980</v>
      </c>
      <c r="J142" s="261"/>
      <c r="K142" s="303"/>
    </row>
    <row r="143" spans="2:1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ht="18.75" customHeight="1">
      <c r="B144" s="258"/>
      <c r="C144" s="258"/>
      <c r="D144" s="258"/>
      <c r="E144" s="258"/>
      <c r="F144" s="293"/>
      <c r="G144" s="258"/>
      <c r="H144" s="258"/>
      <c r="I144" s="258"/>
      <c r="J144" s="258"/>
      <c r="K144" s="258"/>
    </row>
    <row r="145" spans="2:1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pans="2:1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pans="2:11" ht="45" customHeight="1">
      <c r="B147" s="272"/>
      <c r="C147" s="385" t="s">
        <v>1004</v>
      </c>
      <c r="D147" s="385"/>
      <c r="E147" s="385"/>
      <c r="F147" s="385"/>
      <c r="G147" s="385"/>
      <c r="H147" s="385"/>
      <c r="I147" s="385"/>
      <c r="J147" s="385"/>
      <c r="K147" s="273"/>
    </row>
    <row r="148" spans="2:11" ht="17.25" customHeight="1">
      <c r="B148" s="272"/>
      <c r="C148" s="274" t="s">
        <v>939</v>
      </c>
      <c r="D148" s="274"/>
      <c r="E148" s="274"/>
      <c r="F148" s="274" t="s">
        <v>940</v>
      </c>
      <c r="G148" s="275"/>
      <c r="H148" s="274" t="s">
        <v>56</v>
      </c>
      <c r="I148" s="274" t="s">
        <v>59</v>
      </c>
      <c r="J148" s="274" t="s">
        <v>941</v>
      </c>
      <c r="K148" s="273"/>
    </row>
    <row r="149" spans="2:11" ht="17.25" customHeight="1">
      <c r="B149" s="272"/>
      <c r="C149" s="276" t="s">
        <v>942</v>
      </c>
      <c r="D149" s="276"/>
      <c r="E149" s="276"/>
      <c r="F149" s="277" t="s">
        <v>943</v>
      </c>
      <c r="G149" s="278"/>
      <c r="H149" s="276"/>
      <c r="I149" s="276"/>
      <c r="J149" s="276" t="s">
        <v>944</v>
      </c>
      <c r="K149" s="273"/>
    </row>
    <row r="150" spans="2:11" ht="5.25" customHeight="1">
      <c r="B150" s="282"/>
      <c r="C150" s="279"/>
      <c r="D150" s="279"/>
      <c r="E150" s="279"/>
      <c r="F150" s="279"/>
      <c r="G150" s="280"/>
      <c r="H150" s="279"/>
      <c r="I150" s="279"/>
      <c r="J150" s="279"/>
      <c r="K150" s="303"/>
    </row>
    <row r="151" spans="2:11" ht="15" customHeight="1">
      <c r="B151" s="282"/>
      <c r="C151" s="307" t="s">
        <v>948</v>
      </c>
      <c r="D151" s="261"/>
      <c r="E151" s="261"/>
      <c r="F151" s="308" t="s">
        <v>945</v>
      </c>
      <c r="G151" s="261"/>
      <c r="H151" s="307" t="s">
        <v>985</v>
      </c>
      <c r="I151" s="307" t="s">
        <v>947</v>
      </c>
      <c r="J151" s="307">
        <v>120</v>
      </c>
      <c r="K151" s="303"/>
    </row>
    <row r="152" spans="2:11" ht="15" customHeight="1">
      <c r="B152" s="282"/>
      <c r="C152" s="307" t="s">
        <v>994</v>
      </c>
      <c r="D152" s="261"/>
      <c r="E152" s="261"/>
      <c r="F152" s="308" t="s">
        <v>945</v>
      </c>
      <c r="G152" s="261"/>
      <c r="H152" s="307" t="s">
        <v>1005</v>
      </c>
      <c r="I152" s="307" t="s">
        <v>947</v>
      </c>
      <c r="J152" s="307" t="s">
        <v>996</v>
      </c>
      <c r="K152" s="303"/>
    </row>
    <row r="153" spans="2:11" ht="15" customHeight="1">
      <c r="B153" s="282"/>
      <c r="C153" s="307" t="s">
        <v>87</v>
      </c>
      <c r="D153" s="261"/>
      <c r="E153" s="261"/>
      <c r="F153" s="308" t="s">
        <v>945</v>
      </c>
      <c r="G153" s="261"/>
      <c r="H153" s="307" t="s">
        <v>1006</v>
      </c>
      <c r="I153" s="307" t="s">
        <v>947</v>
      </c>
      <c r="J153" s="307" t="s">
        <v>996</v>
      </c>
      <c r="K153" s="303"/>
    </row>
    <row r="154" spans="2:11" ht="15" customHeight="1">
      <c r="B154" s="282"/>
      <c r="C154" s="307" t="s">
        <v>950</v>
      </c>
      <c r="D154" s="261"/>
      <c r="E154" s="261"/>
      <c r="F154" s="308" t="s">
        <v>951</v>
      </c>
      <c r="G154" s="261"/>
      <c r="H154" s="307" t="s">
        <v>985</v>
      </c>
      <c r="I154" s="307" t="s">
        <v>947</v>
      </c>
      <c r="J154" s="307">
        <v>50</v>
      </c>
      <c r="K154" s="303"/>
    </row>
    <row r="155" spans="2:11" ht="15" customHeight="1">
      <c r="B155" s="282"/>
      <c r="C155" s="307" t="s">
        <v>953</v>
      </c>
      <c r="D155" s="261"/>
      <c r="E155" s="261"/>
      <c r="F155" s="308" t="s">
        <v>945</v>
      </c>
      <c r="G155" s="261"/>
      <c r="H155" s="307" t="s">
        <v>985</v>
      </c>
      <c r="I155" s="307" t="s">
        <v>955</v>
      </c>
      <c r="J155" s="307"/>
      <c r="K155" s="303"/>
    </row>
    <row r="156" spans="2:11" ht="15" customHeight="1">
      <c r="B156" s="282"/>
      <c r="C156" s="307" t="s">
        <v>964</v>
      </c>
      <c r="D156" s="261"/>
      <c r="E156" s="261"/>
      <c r="F156" s="308" t="s">
        <v>951</v>
      </c>
      <c r="G156" s="261"/>
      <c r="H156" s="307" t="s">
        <v>985</v>
      </c>
      <c r="I156" s="307" t="s">
        <v>947</v>
      </c>
      <c r="J156" s="307">
        <v>50</v>
      </c>
      <c r="K156" s="303"/>
    </row>
    <row r="157" spans="2:11" ht="15" customHeight="1">
      <c r="B157" s="282"/>
      <c r="C157" s="307" t="s">
        <v>972</v>
      </c>
      <c r="D157" s="261"/>
      <c r="E157" s="261"/>
      <c r="F157" s="308" t="s">
        <v>951</v>
      </c>
      <c r="G157" s="261"/>
      <c r="H157" s="307" t="s">
        <v>985</v>
      </c>
      <c r="I157" s="307" t="s">
        <v>947</v>
      </c>
      <c r="J157" s="307">
        <v>50</v>
      </c>
      <c r="K157" s="303"/>
    </row>
    <row r="158" spans="2:11" ht="15" customHeight="1">
      <c r="B158" s="282"/>
      <c r="C158" s="307" t="s">
        <v>970</v>
      </c>
      <c r="D158" s="261"/>
      <c r="E158" s="261"/>
      <c r="F158" s="308" t="s">
        <v>951</v>
      </c>
      <c r="G158" s="261"/>
      <c r="H158" s="307" t="s">
        <v>985</v>
      </c>
      <c r="I158" s="307" t="s">
        <v>947</v>
      </c>
      <c r="J158" s="307">
        <v>50</v>
      </c>
      <c r="K158" s="303"/>
    </row>
    <row r="159" spans="2:11" ht="15" customHeight="1">
      <c r="B159" s="282"/>
      <c r="C159" s="307" t="s">
        <v>107</v>
      </c>
      <c r="D159" s="261"/>
      <c r="E159" s="261"/>
      <c r="F159" s="308" t="s">
        <v>945</v>
      </c>
      <c r="G159" s="261"/>
      <c r="H159" s="307" t="s">
        <v>1007</v>
      </c>
      <c r="I159" s="307" t="s">
        <v>947</v>
      </c>
      <c r="J159" s="307" t="s">
        <v>1008</v>
      </c>
      <c r="K159" s="303"/>
    </row>
    <row r="160" spans="2:11" ht="15" customHeight="1">
      <c r="B160" s="282"/>
      <c r="C160" s="307" t="s">
        <v>1009</v>
      </c>
      <c r="D160" s="261"/>
      <c r="E160" s="261"/>
      <c r="F160" s="308" t="s">
        <v>945</v>
      </c>
      <c r="G160" s="261"/>
      <c r="H160" s="307" t="s">
        <v>1010</v>
      </c>
      <c r="I160" s="307" t="s">
        <v>980</v>
      </c>
      <c r="J160" s="307"/>
      <c r="K160" s="303"/>
    </row>
    <row r="161" spans="2:11" ht="15" customHeight="1">
      <c r="B161" s="309"/>
      <c r="C161" s="291"/>
      <c r="D161" s="291"/>
      <c r="E161" s="291"/>
      <c r="F161" s="291"/>
      <c r="G161" s="291"/>
      <c r="H161" s="291"/>
      <c r="I161" s="291"/>
      <c r="J161" s="291"/>
      <c r="K161" s="310"/>
    </row>
    <row r="162" spans="2:11" ht="18.75" customHeight="1">
      <c r="B162" s="258"/>
      <c r="C162" s="261"/>
      <c r="D162" s="261"/>
      <c r="E162" s="261"/>
      <c r="F162" s="281"/>
      <c r="G162" s="261"/>
      <c r="H162" s="261"/>
      <c r="I162" s="261"/>
      <c r="J162" s="261"/>
      <c r="K162" s="258"/>
    </row>
    <row r="163" spans="2:1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pans="2:11" ht="7.5" customHeight="1">
      <c r="B164" s="250"/>
      <c r="C164" s="251"/>
      <c r="D164" s="251"/>
      <c r="E164" s="251"/>
      <c r="F164" s="251"/>
      <c r="G164" s="251"/>
      <c r="H164" s="251"/>
      <c r="I164" s="251"/>
      <c r="J164" s="251"/>
      <c r="K164" s="252"/>
    </row>
    <row r="165" spans="2:11" ht="45" customHeight="1">
      <c r="B165" s="253"/>
      <c r="C165" s="384" t="s">
        <v>1011</v>
      </c>
      <c r="D165" s="384"/>
      <c r="E165" s="384"/>
      <c r="F165" s="384"/>
      <c r="G165" s="384"/>
      <c r="H165" s="384"/>
      <c r="I165" s="384"/>
      <c r="J165" s="384"/>
      <c r="K165" s="254"/>
    </row>
    <row r="166" spans="2:11" ht="17.25" customHeight="1">
      <c r="B166" s="253"/>
      <c r="C166" s="274" t="s">
        <v>939</v>
      </c>
      <c r="D166" s="274"/>
      <c r="E166" s="274"/>
      <c r="F166" s="274" t="s">
        <v>940</v>
      </c>
      <c r="G166" s="311"/>
      <c r="H166" s="312" t="s">
        <v>56</v>
      </c>
      <c r="I166" s="312" t="s">
        <v>59</v>
      </c>
      <c r="J166" s="274" t="s">
        <v>941</v>
      </c>
      <c r="K166" s="254"/>
    </row>
    <row r="167" spans="2:11" ht="17.25" customHeight="1">
      <c r="B167" s="255"/>
      <c r="C167" s="276" t="s">
        <v>942</v>
      </c>
      <c r="D167" s="276"/>
      <c r="E167" s="276"/>
      <c r="F167" s="277" t="s">
        <v>943</v>
      </c>
      <c r="G167" s="313"/>
      <c r="H167" s="314"/>
      <c r="I167" s="314"/>
      <c r="J167" s="276" t="s">
        <v>944</v>
      </c>
      <c r="K167" s="256"/>
    </row>
    <row r="168" spans="2:11" ht="5.25" customHeight="1">
      <c r="B168" s="282"/>
      <c r="C168" s="279"/>
      <c r="D168" s="279"/>
      <c r="E168" s="279"/>
      <c r="F168" s="279"/>
      <c r="G168" s="280"/>
      <c r="H168" s="279"/>
      <c r="I168" s="279"/>
      <c r="J168" s="279"/>
      <c r="K168" s="303"/>
    </row>
    <row r="169" spans="2:11" ht="15" customHeight="1">
      <c r="B169" s="282"/>
      <c r="C169" s="261" t="s">
        <v>948</v>
      </c>
      <c r="D169" s="261"/>
      <c r="E169" s="261"/>
      <c r="F169" s="281" t="s">
        <v>945</v>
      </c>
      <c r="G169" s="261"/>
      <c r="H169" s="261" t="s">
        <v>985</v>
      </c>
      <c r="I169" s="261" t="s">
        <v>947</v>
      </c>
      <c r="J169" s="261">
        <v>120</v>
      </c>
      <c r="K169" s="303"/>
    </row>
    <row r="170" spans="2:11" ht="15" customHeight="1">
      <c r="B170" s="282"/>
      <c r="C170" s="261" t="s">
        <v>994</v>
      </c>
      <c r="D170" s="261"/>
      <c r="E170" s="261"/>
      <c r="F170" s="281" t="s">
        <v>945</v>
      </c>
      <c r="G170" s="261"/>
      <c r="H170" s="261" t="s">
        <v>995</v>
      </c>
      <c r="I170" s="261" t="s">
        <v>947</v>
      </c>
      <c r="J170" s="261" t="s">
        <v>996</v>
      </c>
      <c r="K170" s="303"/>
    </row>
    <row r="171" spans="2:11" ht="15" customHeight="1">
      <c r="B171" s="282"/>
      <c r="C171" s="261" t="s">
        <v>87</v>
      </c>
      <c r="D171" s="261"/>
      <c r="E171" s="261"/>
      <c r="F171" s="281" t="s">
        <v>945</v>
      </c>
      <c r="G171" s="261"/>
      <c r="H171" s="261" t="s">
        <v>1012</v>
      </c>
      <c r="I171" s="261" t="s">
        <v>947</v>
      </c>
      <c r="J171" s="261" t="s">
        <v>996</v>
      </c>
      <c r="K171" s="303"/>
    </row>
    <row r="172" spans="2:11" ht="15" customHeight="1">
      <c r="B172" s="282"/>
      <c r="C172" s="261" t="s">
        <v>950</v>
      </c>
      <c r="D172" s="261"/>
      <c r="E172" s="261"/>
      <c r="F172" s="281" t="s">
        <v>951</v>
      </c>
      <c r="G172" s="261"/>
      <c r="H172" s="261" t="s">
        <v>1012</v>
      </c>
      <c r="I172" s="261" t="s">
        <v>947</v>
      </c>
      <c r="J172" s="261">
        <v>50</v>
      </c>
      <c r="K172" s="303"/>
    </row>
    <row r="173" spans="2:11" ht="15" customHeight="1">
      <c r="B173" s="282"/>
      <c r="C173" s="261" t="s">
        <v>953</v>
      </c>
      <c r="D173" s="261"/>
      <c r="E173" s="261"/>
      <c r="F173" s="281" t="s">
        <v>945</v>
      </c>
      <c r="G173" s="261"/>
      <c r="H173" s="261" t="s">
        <v>1012</v>
      </c>
      <c r="I173" s="261" t="s">
        <v>955</v>
      </c>
      <c r="J173" s="261"/>
      <c r="K173" s="303"/>
    </row>
    <row r="174" spans="2:11" ht="15" customHeight="1">
      <c r="B174" s="282"/>
      <c r="C174" s="261" t="s">
        <v>964</v>
      </c>
      <c r="D174" s="261"/>
      <c r="E174" s="261"/>
      <c r="F174" s="281" t="s">
        <v>951</v>
      </c>
      <c r="G174" s="261"/>
      <c r="H174" s="261" t="s">
        <v>1012</v>
      </c>
      <c r="I174" s="261" t="s">
        <v>947</v>
      </c>
      <c r="J174" s="261">
        <v>50</v>
      </c>
      <c r="K174" s="303"/>
    </row>
    <row r="175" spans="2:11" ht="15" customHeight="1">
      <c r="B175" s="282"/>
      <c r="C175" s="261" t="s">
        <v>972</v>
      </c>
      <c r="D175" s="261"/>
      <c r="E175" s="261"/>
      <c r="F175" s="281" t="s">
        <v>951</v>
      </c>
      <c r="G175" s="261"/>
      <c r="H175" s="261" t="s">
        <v>1012</v>
      </c>
      <c r="I175" s="261" t="s">
        <v>947</v>
      </c>
      <c r="J175" s="261">
        <v>50</v>
      </c>
      <c r="K175" s="303"/>
    </row>
    <row r="176" spans="2:11" ht="15" customHeight="1">
      <c r="B176" s="282"/>
      <c r="C176" s="261" t="s">
        <v>970</v>
      </c>
      <c r="D176" s="261"/>
      <c r="E176" s="261"/>
      <c r="F176" s="281" t="s">
        <v>951</v>
      </c>
      <c r="G176" s="261"/>
      <c r="H176" s="261" t="s">
        <v>1012</v>
      </c>
      <c r="I176" s="261" t="s">
        <v>947</v>
      </c>
      <c r="J176" s="261">
        <v>50</v>
      </c>
      <c r="K176" s="303"/>
    </row>
    <row r="177" spans="2:11" ht="15" customHeight="1">
      <c r="B177" s="282"/>
      <c r="C177" s="261" t="s">
        <v>125</v>
      </c>
      <c r="D177" s="261"/>
      <c r="E177" s="261"/>
      <c r="F177" s="281" t="s">
        <v>945</v>
      </c>
      <c r="G177" s="261"/>
      <c r="H177" s="261" t="s">
        <v>1013</v>
      </c>
      <c r="I177" s="261" t="s">
        <v>1014</v>
      </c>
      <c r="J177" s="261"/>
      <c r="K177" s="303"/>
    </row>
    <row r="178" spans="2:11" ht="15" customHeight="1">
      <c r="B178" s="282"/>
      <c r="C178" s="261" t="s">
        <v>59</v>
      </c>
      <c r="D178" s="261"/>
      <c r="E178" s="261"/>
      <c r="F178" s="281" t="s">
        <v>945</v>
      </c>
      <c r="G178" s="261"/>
      <c r="H178" s="261" t="s">
        <v>1015</v>
      </c>
      <c r="I178" s="261" t="s">
        <v>1016</v>
      </c>
      <c r="J178" s="261">
        <v>1</v>
      </c>
      <c r="K178" s="303"/>
    </row>
    <row r="179" spans="2:11" ht="15" customHeight="1">
      <c r="B179" s="282"/>
      <c r="C179" s="261" t="s">
        <v>55</v>
      </c>
      <c r="D179" s="261"/>
      <c r="E179" s="261"/>
      <c r="F179" s="281" t="s">
        <v>945</v>
      </c>
      <c r="G179" s="261"/>
      <c r="H179" s="261" t="s">
        <v>1017</v>
      </c>
      <c r="I179" s="261" t="s">
        <v>947</v>
      </c>
      <c r="J179" s="261">
        <v>20</v>
      </c>
      <c r="K179" s="303"/>
    </row>
    <row r="180" spans="2:11" ht="15" customHeight="1">
      <c r="B180" s="282"/>
      <c r="C180" s="261" t="s">
        <v>56</v>
      </c>
      <c r="D180" s="261"/>
      <c r="E180" s="261"/>
      <c r="F180" s="281" t="s">
        <v>945</v>
      </c>
      <c r="G180" s="261"/>
      <c r="H180" s="261" t="s">
        <v>1018</v>
      </c>
      <c r="I180" s="261" t="s">
        <v>947</v>
      </c>
      <c r="J180" s="261">
        <v>255</v>
      </c>
      <c r="K180" s="303"/>
    </row>
    <row r="181" spans="2:11" ht="15" customHeight="1">
      <c r="B181" s="282"/>
      <c r="C181" s="261" t="s">
        <v>126</v>
      </c>
      <c r="D181" s="261"/>
      <c r="E181" s="261"/>
      <c r="F181" s="281" t="s">
        <v>945</v>
      </c>
      <c r="G181" s="261"/>
      <c r="H181" s="261" t="s">
        <v>909</v>
      </c>
      <c r="I181" s="261" t="s">
        <v>947</v>
      </c>
      <c r="J181" s="261">
        <v>10</v>
      </c>
      <c r="K181" s="303"/>
    </row>
    <row r="182" spans="2:11" ht="15" customHeight="1">
      <c r="B182" s="282"/>
      <c r="C182" s="261" t="s">
        <v>127</v>
      </c>
      <c r="D182" s="261"/>
      <c r="E182" s="261"/>
      <c r="F182" s="281" t="s">
        <v>945</v>
      </c>
      <c r="G182" s="261"/>
      <c r="H182" s="261" t="s">
        <v>1019</v>
      </c>
      <c r="I182" s="261" t="s">
        <v>980</v>
      </c>
      <c r="J182" s="261"/>
      <c r="K182" s="303"/>
    </row>
    <row r="183" spans="2:11" ht="15" customHeight="1">
      <c r="B183" s="282"/>
      <c r="C183" s="261" t="s">
        <v>1020</v>
      </c>
      <c r="D183" s="261"/>
      <c r="E183" s="261"/>
      <c r="F183" s="281" t="s">
        <v>945</v>
      </c>
      <c r="G183" s="261"/>
      <c r="H183" s="261" t="s">
        <v>1021</v>
      </c>
      <c r="I183" s="261" t="s">
        <v>980</v>
      </c>
      <c r="J183" s="261"/>
      <c r="K183" s="303"/>
    </row>
    <row r="184" spans="2:11" ht="15" customHeight="1">
      <c r="B184" s="282"/>
      <c r="C184" s="261" t="s">
        <v>1009</v>
      </c>
      <c r="D184" s="261"/>
      <c r="E184" s="261"/>
      <c r="F184" s="281" t="s">
        <v>945</v>
      </c>
      <c r="G184" s="261"/>
      <c r="H184" s="261" t="s">
        <v>1022</v>
      </c>
      <c r="I184" s="261" t="s">
        <v>980</v>
      </c>
      <c r="J184" s="261"/>
      <c r="K184" s="303"/>
    </row>
    <row r="185" spans="2:11" ht="15" customHeight="1">
      <c r="B185" s="282"/>
      <c r="C185" s="261" t="s">
        <v>129</v>
      </c>
      <c r="D185" s="261"/>
      <c r="E185" s="261"/>
      <c r="F185" s="281" t="s">
        <v>951</v>
      </c>
      <c r="G185" s="261"/>
      <c r="H185" s="261" t="s">
        <v>1023</v>
      </c>
      <c r="I185" s="261" t="s">
        <v>947</v>
      </c>
      <c r="J185" s="261">
        <v>50</v>
      </c>
      <c r="K185" s="303"/>
    </row>
    <row r="186" spans="2:11" ht="15" customHeight="1">
      <c r="B186" s="282"/>
      <c r="C186" s="261" t="s">
        <v>1024</v>
      </c>
      <c r="D186" s="261"/>
      <c r="E186" s="261"/>
      <c r="F186" s="281" t="s">
        <v>951</v>
      </c>
      <c r="G186" s="261"/>
      <c r="H186" s="261" t="s">
        <v>1025</v>
      </c>
      <c r="I186" s="261" t="s">
        <v>1026</v>
      </c>
      <c r="J186" s="261"/>
      <c r="K186" s="303"/>
    </row>
    <row r="187" spans="2:11" ht="15" customHeight="1">
      <c r="B187" s="282"/>
      <c r="C187" s="261" t="s">
        <v>1027</v>
      </c>
      <c r="D187" s="261"/>
      <c r="E187" s="261"/>
      <c r="F187" s="281" t="s">
        <v>951</v>
      </c>
      <c r="G187" s="261"/>
      <c r="H187" s="261" t="s">
        <v>1028</v>
      </c>
      <c r="I187" s="261" t="s">
        <v>1026</v>
      </c>
      <c r="J187" s="261"/>
      <c r="K187" s="303"/>
    </row>
    <row r="188" spans="2:11" ht="15" customHeight="1">
      <c r="B188" s="282"/>
      <c r="C188" s="261" t="s">
        <v>1029</v>
      </c>
      <c r="D188" s="261"/>
      <c r="E188" s="261"/>
      <c r="F188" s="281" t="s">
        <v>951</v>
      </c>
      <c r="G188" s="261"/>
      <c r="H188" s="261" t="s">
        <v>1030</v>
      </c>
      <c r="I188" s="261" t="s">
        <v>1026</v>
      </c>
      <c r="J188" s="261"/>
      <c r="K188" s="303"/>
    </row>
    <row r="189" spans="2:11" ht="15" customHeight="1">
      <c r="B189" s="282"/>
      <c r="C189" s="315" t="s">
        <v>1031</v>
      </c>
      <c r="D189" s="261"/>
      <c r="E189" s="261"/>
      <c r="F189" s="281" t="s">
        <v>951</v>
      </c>
      <c r="G189" s="261"/>
      <c r="H189" s="261" t="s">
        <v>1032</v>
      </c>
      <c r="I189" s="261" t="s">
        <v>1033</v>
      </c>
      <c r="J189" s="316" t="s">
        <v>1034</v>
      </c>
      <c r="K189" s="303"/>
    </row>
    <row r="190" spans="2:11" ht="15" customHeight="1">
      <c r="B190" s="282"/>
      <c r="C190" s="267" t="s">
        <v>44</v>
      </c>
      <c r="D190" s="261"/>
      <c r="E190" s="261"/>
      <c r="F190" s="281" t="s">
        <v>945</v>
      </c>
      <c r="G190" s="261"/>
      <c r="H190" s="258" t="s">
        <v>1035</v>
      </c>
      <c r="I190" s="261" t="s">
        <v>1036</v>
      </c>
      <c r="J190" s="261"/>
      <c r="K190" s="303"/>
    </row>
    <row r="191" spans="2:11" ht="15" customHeight="1">
      <c r="B191" s="282"/>
      <c r="C191" s="267" t="s">
        <v>1037</v>
      </c>
      <c r="D191" s="261"/>
      <c r="E191" s="261"/>
      <c r="F191" s="281" t="s">
        <v>945</v>
      </c>
      <c r="G191" s="261"/>
      <c r="H191" s="261" t="s">
        <v>1038</v>
      </c>
      <c r="I191" s="261" t="s">
        <v>980</v>
      </c>
      <c r="J191" s="261"/>
      <c r="K191" s="303"/>
    </row>
    <row r="192" spans="2:11" ht="15" customHeight="1">
      <c r="B192" s="282"/>
      <c r="C192" s="267" t="s">
        <v>1039</v>
      </c>
      <c r="D192" s="261"/>
      <c r="E192" s="261"/>
      <c r="F192" s="281" t="s">
        <v>945</v>
      </c>
      <c r="G192" s="261"/>
      <c r="H192" s="261" t="s">
        <v>1040</v>
      </c>
      <c r="I192" s="261" t="s">
        <v>980</v>
      </c>
      <c r="J192" s="261"/>
      <c r="K192" s="303"/>
    </row>
    <row r="193" spans="2:11" ht="15" customHeight="1">
      <c r="B193" s="282"/>
      <c r="C193" s="267" t="s">
        <v>1041</v>
      </c>
      <c r="D193" s="261"/>
      <c r="E193" s="261"/>
      <c r="F193" s="281" t="s">
        <v>951</v>
      </c>
      <c r="G193" s="261"/>
      <c r="H193" s="261" t="s">
        <v>1042</v>
      </c>
      <c r="I193" s="261" t="s">
        <v>980</v>
      </c>
      <c r="J193" s="261"/>
      <c r="K193" s="303"/>
    </row>
    <row r="194" spans="2:11" ht="15" customHeight="1">
      <c r="B194" s="309"/>
      <c r="C194" s="317"/>
      <c r="D194" s="291"/>
      <c r="E194" s="291"/>
      <c r="F194" s="291"/>
      <c r="G194" s="291"/>
      <c r="H194" s="291"/>
      <c r="I194" s="291"/>
      <c r="J194" s="291"/>
      <c r="K194" s="310"/>
    </row>
    <row r="195" spans="2:11" ht="18.75" customHeight="1">
      <c r="B195" s="258"/>
      <c r="C195" s="261"/>
      <c r="D195" s="261"/>
      <c r="E195" s="261"/>
      <c r="F195" s="281"/>
      <c r="G195" s="261"/>
      <c r="H195" s="261"/>
      <c r="I195" s="261"/>
      <c r="J195" s="261"/>
      <c r="K195" s="258"/>
    </row>
    <row r="196" spans="2:11" ht="18.75" customHeight="1">
      <c r="B196" s="258"/>
      <c r="C196" s="261"/>
      <c r="D196" s="261"/>
      <c r="E196" s="261"/>
      <c r="F196" s="281"/>
      <c r="G196" s="261"/>
      <c r="H196" s="261"/>
      <c r="I196" s="261"/>
      <c r="J196" s="261"/>
      <c r="K196" s="258"/>
    </row>
    <row r="197" spans="2:11" ht="18.75" customHeight="1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</row>
    <row r="198" spans="2:11" ht="13.5">
      <c r="B198" s="250"/>
      <c r="C198" s="251"/>
      <c r="D198" s="251"/>
      <c r="E198" s="251"/>
      <c r="F198" s="251"/>
      <c r="G198" s="251"/>
      <c r="H198" s="251"/>
      <c r="I198" s="251"/>
      <c r="J198" s="251"/>
      <c r="K198" s="252"/>
    </row>
    <row r="199" spans="2:11" ht="21">
      <c r="B199" s="253"/>
      <c r="C199" s="384" t="s">
        <v>1043</v>
      </c>
      <c r="D199" s="384"/>
      <c r="E199" s="384"/>
      <c r="F199" s="384"/>
      <c r="G199" s="384"/>
      <c r="H199" s="384"/>
      <c r="I199" s="384"/>
      <c r="J199" s="384"/>
      <c r="K199" s="254"/>
    </row>
    <row r="200" spans="2:11" ht="25.5" customHeight="1">
      <c r="B200" s="253"/>
      <c r="C200" s="318" t="s">
        <v>1044</v>
      </c>
      <c r="D200" s="318"/>
      <c r="E200" s="318"/>
      <c r="F200" s="318" t="s">
        <v>1045</v>
      </c>
      <c r="G200" s="319"/>
      <c r="H200" s="383" t="s">
        <v>1046</v>
      </c>
      <c r="I200" s="383"/>
      <c r="J200" s="383"/>
      <c r="K200" s="254"/>
    </row>
    <row r="201" spans="2:11" ht="5.25" customHeight="1">
      <c r="B201" s="282"/>
      <c r="C201" s="279"/>
      <c r="D201" s="279"/>
      <c r="E201" s="279"/>
      <c r="F201" s="279"/>
      <c r="G201" s="261"/>
      <c r="H201" s="279"/>
      <c r="I201" s="279"/>
      <c r="J201" s="279"/>
      <c r="K201" s="303"/>
    </row>
    <row r="202" spans="2:11" ht="15" customHeight="1">
      <c r="B202" s="282"/>
      <c r="C202" s="261" t="s">
        <v>1036</v>
      </c>
      <c r="D202" s="261"/>
      <c r="E202" s="261"/>
      <c r="F202" s="281" t="s">
        <v>45</v>
      </c>
      <c r="G202" s="261"/>
      <c r="H202" s="382" t="s">
        <v>1047</v>
      </c>
      <c r="I202" s="382"/>
      <c r="J202" s="382"/>
      <c r="K202" s="303"/>
    </row>
    <row r="203" spans="2:11" ht="15" customHeight="1">
      <c r="B203" s="282"/>
      <c r="C203" s="288"/>
      <c r="D203" s="261"/>
      <c r="E203" s="261"/>
      <c r="F203" s="281" t="s">
        <v>46</v>
      </c>
      <c r="G203" s="261"/>
      <c r="H203" s="382" t="s">
        <v>1048</v>
      </c>
      <c r="I203" s="382"/>
      <c r="J203" s="382"/>
      <c r="K203" s="303"/>
    </row>
    <row r="204" spans="2:11" ht="15" customHeight="1">
      <c r="B204" s="282"/>
      <c r="C204" s="288"/>
      <c r="D204" s="261"/>
      <c r="E204" s="261"/>
      <c r="F204" s="281" t="s">
        <v>49</v>
      </c>
      <c r="G204" s="261"/>
      <c r="H204" s="382" t="s">
        <v>1049</v>
      </c>
      <c r="I204" s="382"/>
      <c r="J204" s="382"/>
      <c r="K204" s="303"/>
    </row>
    <row r="205" spans="2:11" ht="15" customHeight="1">
      <c r="B205" s="282"/>
      <c r="C205" s="261"/>
      <c r="D205" s="261"/>
      <c r="E205" s="261"/>
      <c r="F205" s="281" t="s">
        <v>47</v>
      </c>
      <c r="G205" s="261"/>
      <c r="H205" s="382" t="s">
        <v>1050</v>
      </c>
      <c r="I205" s="382"/>
      <c r="J205" s="382"/>
      <c r="K205" s="303"/>
    </row>
    <row r="206" spans="2:11" ht="15" customHeight="1">
      <c r="B206" s="282"/>
      <c r="C206" s="261"/>
      <c r="D206" s="261"/>
      <c r="E206" s="261"/>
      <c r="F206" s="281" t="s">
        <v>48</v>
      </c>
      <c r="G206" s="261"/>
      <c r="H206" s="382" t="s">
        <v>1051</v>
      </c>
      <c r="I206" s="382"/>
      <c r="J206" s="382"/>
      <c r="K206" s="303"/>
    </row>
    <row r="207" spans="2:11" ht="15" customHeight="1">
      <c r="B207" s="282"/>
      <c r="C207" s="261"/>
      <c r="D207" s="261"/>
      <c r="E207" s="261"/>
      <c r="F207" s="281"/>
      <c r="G207" s="261"/>
      <c r="H207" s="261"/>
      <c r="I207" s="261"/>
      <c r="J207" s="261"/>
      <c r="K207" s="303"/>
    </row>
    <row r="208" spans="2:11" ht="15" customHeight="1">
      <c r="B208" s="282"/>
      <c r="C208" s="261" t="s">
        <v>992</v>
      </c>
      <c r="D208" s="261"/>
      <c r="E208" s="261"/>
      <c r="F208" s="281" t="s">
        <v>80</v>
      </c>
      <c r="G208" s="261"/>
      <c r="H208" s="382" t="s">
        <v>1052</v>
      </c>
      <c r="I208" s="382"/>
      <c r="J208" s="382"/>
      <c r="K208" s="303"/>
    </row>
    <row r="209" spans="2:11" ht="15" customHeight="1">
      <c r="B209" s="282"/>
      <c r="C209" s="288"/>
      <c r="D209" s="261"/>
      <c r="E209" s="261"/>
      <c r="F209" s="281" t="s">
        <v>888</v>
      </c>
      <c r="G209" s="261"/>
      <c r="H209" s="382" t="s">
        <v>889</v>
      </c>
      <c r="I209" s="382"/>
      <c r="J209" s="382"/>
      <c r="K209" s="303"/>
    </row>
    <row r="210" spans="2:11" ht="15" customHeight="1">
      <c r="B210" s="282"/>
      <c r="C210" s="261"/>
      <c r="D210" s="261"/>
      <c r="E210" s="261"/>
      <c r="F210" s="281" t="s">
        <v>886</v>
      </c>
      <c r="G210" s="261"/>
      <c r="H210" s="382" t="s">
        <v>1053</v>
      </c>
      <c r="I210" s="382"/>
      <c r="J210" s="382"/>
      <c r="K210" s="303"/>
    </row>
    <row r="211" spans="2:11" ht="15" customHeight="1">
      <c r="B211" s="320"/>
      <c r="C211" s="288"/>
      <c r="D211" s="288"/>
      <c r="E211" s="288"/>
      <c r="F211" s="281" t="s">
        <v>890</v>
      </c>
      <c r="G211" s="267"/>
      <c r="H211" s="381" t="s">
        <v>891</v>
      </c>
      <c r="I211" s="381"/>
      <c r="J211" s="381"/>
      <c r="K211" s="321"/>
    </row>
    <row r="212" spans="2:11" ht="15" customHeight="1">
      <c r="B212" s="320"/>
      <c r="C212" s="288"/>
      <c r="D212" s="288"/>
      <c r="E212" s="288"/>
      <c r="F212" s="281" t="s">
        <v>892</v>
      </c>
      <c r="G212" s="267"/>
      <c r="H212" s="381" t="s">
        <v>1054</v>
      </c>
      <c r="I212" s="381"/>
      <c r="J212" s="381"/>
      <c r="K212" s="321"/>
    </row>
    <row r="213" spans="2:11" ht="15" customHeight="1">
      <c r="B213" s="320"/>
      <c r="C213" s="288"/>
      <c r="D213" s="288"/>
      <c r="E213" s="288"/>
      <c r="F213" s="322"/>
      <c r="G213" s="267"/>
      <c r="H213" s="323"/>
      <c r="I213" s="323"/>
      <c r="J213" s="323"/>
      <c r="K213" s="321"/>
    </row>
    <row r="214" spans="2:11" ht="15" customHeight="1">
      <c r="B214" s="320"/>
      <c r="C214" s="261" t="s">
        <v>1016</v>
      </c>
      <c r="D214" s="288"/>
      <c r="E214" s="288"/>
      <c r="F214" s="281">
        <v>1</v>
      </c>
      <c r="G214" s="267"/>
      <c r="H214" s="381" t="s">
        <v>1055</v>
      </c>
      <c r="I214" s="381"/>
      <c r="J214" s="381"/>
      <c r="K214" s="321"/>
    </row>
    <row r="215" spans="2:11" ht="15" customHeight="1">
      <c r="B215" s="320"/>
      <c r="C215" s="288"/>
      <c r="D215" s="288"/>
      <c r="E215" s="288"/>
      <c r="F215" s="281">
        <v>2</v>
      </c>
      <c r="G215" s="267"/>
      <c r="H215" s="381" t="s">
        <v>1056</v>
      </c>
      <c r="I215" s="381"/>
      <c r="J215" s="381"/>
      <c r="K215" s="321"/>
    </row>
    <row r="216" spans="2:11" ht="15" customHeight="1">
      <c r="B216" s="320"/>
      <c r="C216" s="288"/>
      <c r="D216" s="288"/>
      <c r="E216" s="288"/>
      <c r="F216" s="281">
        <v>3</v>
      </c>
      <c r="G216" s="267"/>
      <c r="H216" s="381" t="s">
        <v>1057</v>
      </c>
      <c r="I216" s="381"/>
      <c r="J216" s="381"/>
      <c r="K216" s="321"/>
    </row>
    <row r="217" spans="2:11" ht="15" customHeight="1">
      <c r="B217" s="320"/>
      <c r="C217" s="288"/>
      <c r="D217" s="288"/>
      <c r="E217" s="288"/>
      <c r="F217" s="281">
        <v>4</v>
      </c>
      <c r="G217" s="267"/>
      <c r="H217" s="381" t="s">
        <v>1058</v>
      </c>
      <c r="I217" s="381"/>
      <c r="J217" s="381"/>
      <c r="K217" s="321"/>
    </row>
    <row r="218" spans="2:1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39374999999999999" right="0.39374999999999999" top="0.39374999999999999" bottom="0.39374999999999999" header="0" footer="0"/>
  <pageSetup paperSize="9" fitToHeight="0" orientation="landscape" blackAndWhite="1" r:id="rId1"/>
  <headerFooter>
    <oddHeader>&amp;RPokud je uveden referenční výrobek, může být nahrazen rovnocenným řešením dle ust. § 89 odst. 6 zákona č. 134/2016 Sb.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Založení intenzivní ...</vt:lpstr>
      <vt:lpstr>02 - Založení extenzivní ...</vt:lpstr>
      <vt:lpstr>03 - Výsadba nových strom...</vt:lpstr>
      <vt:lpstr>04 - Výsadba nových alejo...</vt:lpstr>
      <vt:lpstr>05 - Následná rozvojová péče</vt:lpstr>
      <vt:lpstr>Pokyny pro vyplnění</vt:lpstr>
      <vt:lpstr>'01 - Založení intenzivní ...'!Názvy_tisku</vt:lpstr>
      <vt:lpstr>'02 - Založení extenzivní ...'!Názvy_tisku</vt:lpstr>
      <vt:lpstr>'03 - Výsadba nových strom...'!Názvy_tisku</vt:lpstr>
      <vt:lpstr>'04 - Výsadba nových alejo...'!Názvy_tisku</vt:lpstr>
      <vt:lpstr>'05 - Následná rozvojová péče'!Názvy_tisku</vt:lpstr>
      <vt:lpstr>'Rekapitulace stavby'!Názvy_tisku</vt:lpstr>
      <vt:lpstr>'01 - Založení intenzivní ...'!Oblast_tisku</vt:lpstr>
      <vt:lpstr>'02 - Založení extenzivní ...'!Oblast_tisku</vt:lpstr>
      <vt:lpstr>'03 - Výsadba nových strom...'!Oblast_tisku</vt:lpstr>
      <vt:lpstr>'04 - Výsadba nových alejo...'!Oblast_tisku</vt:lpstr>
      <vt:lpstr>'05 - Následná rozvojová péče'!Oblast_tisku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Sunny</dc:creator>
  <cp:lastModifiedBy>Tomáš Bubeník</cp:lastModifiedBy>
  <cp:lastPrinted>2021-01-15T08:35:17Z</cp:lastPrinted>
  <dcterms:created xsi:type="dcterms:W3CDTF">2021-01-13T04:56:28Z</dcterms:created>
  <dcterms:modified xsi:type="dcterms:W3CDTF">2021-01-15T08:35:20Z</dcterms:modified>
</cp:coreProperties>
</file>